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10" activeTab="0"/>
  </bookViews>
  <sheets>
    <sheet name="2013" sheetId="1" r:id="rId1"/>
    <sheet name="εκμετ 2013" sheetId="2" r:id="rId2"/>
    <sheet name="Φύλλο1" sheetId="3" r:id="rId3"/>
  </sheets>
  <definedNames>
    <definedName name="_xlnm.Print_Area" localSheetId="0">'2013'!$A$1:$S$117</definedName>
    <definedName name="_xlnm.Print_Area" localSheetId="1">'εκμετ 2013'!$A$1:$K$33</definedName>
    <definedName name="_xlnm.Print_Area" localSheetId="2">'Φύλλο1'!$A$1:$Q$35</definedName>
  </definedNames>
  <calcPr fullCalcOnLoad="1"/>
</workbook>
</file>

<file path=xl/sharedStrings.xml><?xml version="1.0" encoding="utf-8"?>
<sst xmlns="http://schemas.openxmlformats.org/spreadsheetml/2006/main" count="256" uniqueCount="163">
  <si>
    <t>ΑΡ.Μ.ΑΕ.34250/21/Β/95/0005</t>
  </si>
  <si>
    <t>ΠΑΘΗΤΙΚΟ</t>
  </si>
  <si>
    <t>Αξια κτήσεως</t>
  </si>
  <si>
    <t>Αποσβεσεις</t>
  </si>
  <si>
    <t>Αναπ αξία</t>
  </si>
  <si>
    <t>Β. ΕΞΟΔΑ  ΕΓΚΑΤΑΣΤΑΣΕΩΣ</t>
  </si>
  <si>
    <t>Α.  ΙΔΙΑ ΚΕΦΑΛΑΙΑ</t>
  </si>
  <si>
    <t xml:space="preserve">    4. Λοιπά έξοδα εγκαταστασεως</t>
  </si>
  <si>
    <t xml:space="preserve">    1.Καταβλημένο</t>
  </si>
  <si>
    <t xml:space="preserve">    6. Επιπλα &amp; λοιπός εξοπλισμός</t>
  </si>
  <si>
    <t>V.  Αποτελέσματα εις νέον</t>
  </si>
  <si>
    <t>2.Συμμετοχες σε λοιπές επιχειρησεις</t>
  </si>
  <si>
    <t>ΣΥΝΟΛΟΝ ΙΔΙΩΝ ΚΕΦΑΛΑΙΩΝ (ΑΙ+ΑΙΙΙ+ΑV)</t>
  </si>
  <si>
    <t>7. Λοιπες μακροπρόθεσμες απαιτήσεις</t>
  </si>
  <si>
    <t>Δ.ΚΥΚΛΟΦΟΡΟΥΝ ΕΝΕΡΓΗΤΙΚΟ</t>
  </si>
  <si>
    <t>ΙΙ. ΑΠΑΙΤΗΣΕΙΣ</t>
  </si>
  <si>
    <t>Γ.  ΥΠΟΧΡΕΩΣΕΙΣ</t>
  </si>
  <si>
    <t xml:space="preserve">     1.  Πελάτες</t>
  </si>
  <si>
    <t>ΙΙ. Βραχυπρόθεσμες υποχρεώσεις</t>
  </si>
  <si>
    <t xml:space="preserve">   1. Προμηθευτές</t>
  </si>
  <si>
    <t xml:space="preserve">   5. Υποχρεώσεις από φόρους τέλη</t>
  </si>
  <si>
    <t>ΙV.ΔΙΑΘΕΣΙΜΑ</t>
  </si>
  <si>
    <t xml:space="preserve">   6. Ασφαλιστικοί οργανισμοί</t>
  </si>
  <si>
    <t xml:space="preserve">  11. Πιστωτές διάφοροι</t>
  </si>
  <si>
    <t>ΣΥΝΟΛΟ ΚΥΚΛΟΦΟΡΟΥΝΤΟΣ ΕΝΕΡΓΗΤΙΚΟΥ (ΔΙΙ+ΔΙV)</t>
  </si>
  <si>
    <t xml:space="preserve"> Ε. ΜΕΤΑΒΑΤΙΚΟΙ ΛΟΓΑΡΙΑΣΜΟΙ ΕΝΕΡΓΗΤΙΚΟΥ</t>
  </si>
  <si>
    <t>ΓΕΝΙΚΟ ΣΥΝΟΛΟΝ ΕΝΕΡΓΗΤΙΚΟΥ (Β+Γ+Δ+Ε)</t>
  </si>
  <si>
    <t>ΠΙΝΑΚΑΣ ΔΙΑΘΕΣΕΩΣ ΑΠΟΤΕΛΕΣΜΑΤΩΝ</t>
  </si>
  <si>
    <t>ΑΡ. ΑΔΕΙΑΣ ΟΕΕ 3201/ Α΄ΤΆΞΗΣ</t>
  </si>
  <si>
    <t xml:space="preserve">    Τακτικο αποθεματικο</t>
  </si>
  <si>
    <t>Αναπτυξιακή Πάρνωνα.Αναπτυξιακή Ανώνυμη Εταιρεία ΟΤΑ</t>
  </si>
  <si>
    <t>ΑΦΜ  094268680</t>
  </si>
  <si>
    <t>ΚΑΤΑΣΤΑΣΗ ΛΟΓΑΡΙΑΣΜΟΥ ΓΕΝΙΚΗΣ ΕΚΜΕΤΑΛΕΥΣΕΩΣ</t>
  </si>
  <si>
    <t>ΧΡΕΩΣΗ</t>
  </si>
  <si>
    <t>ΠΙΣΤΩΣΗ</t>
  </si>
  <si>
    <t>4 ΟΡΓΑΝΙΚΑ ΕΞΟΔΑ</t>
  </si>
  <si>
    <t>1.  Πωλησεις</t>
  </si>
  <si>
    <t>Αμοιβες προσωπικου</t>
  </si>
  <si>
    <t xml:space="preserve">     Παροχη Υπηρεσιων</t>
  </si>
  <si>
    <t>Αμοιβες τριτων</t>
  </si>
  <si>
    <t>2.  Λοιπα οργανικα εσοδα</t>
  </si>
  <si>
    <t>Παροχες τριτων</t>
  </si>
  <si>
    <t xml:space="preserve">     Επιχορηγησεις</t>
  </si>
  <si>
    <t xml:space="preserve">     Εσοδα κεφαλαιων</t>
  </si>
  <si>
    <t>Εξοδα μεταφορων</t>
  </si>
  <si>
    <t>Εξοδα ταξιδειων</t>
  </si>
  <si>
    <t>Εξοδα προβολής</t>
  </si>
  <si>
    <t>Συνδρομες</t>
  </si>
  <si>
    <t>Εντυπα- γραφικη υλη</t>
  </si>
  <si>
    <t>Υλικα  αμεσης αναλωσης</t>
  </si>
  <si>
    <t>Εξοδα δημοσιευσεων</t>
  </si>
  <si>
    <t>Διαφορα</t>
  </si>
  <si>
    <t>Τοκοι  και συναφη έξοδα</t>
  </si>
  <si>
    <t>Αποσβεσεις παγιων</t>
  </si>
  <si>
    <t>ΣΥΝΟΛΟ ΧΡΕΩΣΗΣ</t>
  </si>
  <si>
    <t>ΣΥΝΟΛΟ ΠΙΣΤΩΣΗΣ</t>
  </si>
  <si>
    <t>ΑΝΑΠΤΥΞΙΑΚΗ  ΠΑΡΝΩΝΑ. ΑΝΑΠΤΥΞΙΑΚΗ ΑΝΩΝΥΜΗ ΕΤΑΙΡΕΙΑ ΟΤΑ</t>
  </si>
  <si>
    <t>64.01</t>
  </si>
  <si>
    <t>64.02</t>
  </si>
  <si>
    <t>64.05</t>
  </si>
  <si>
    <t>64.07</t>
  </si>
  <si>
    <t>64.08</t>
  </si>
  <si>
    <t>61.09</t>
  </si>
  <si>
    <t>64.98</t>
  </si>
  <si>
    <t>ΔΙΑΦΟΡΑ ΕΞΟΔΑ</t>
  </si>
  <si>
    <t xml:space="preserve">     ΙΙ Ενσωματες ακινητοποιησεις</t>
  </si>
  <si>
    <t>Γ.  ΠΑΓΙΟ ΕΝΕΡΓΗΤΙΚΟ</t>
  </si>
  <si>
    <t>ΣΥΝΟΛΙΚΟ ΚΟΣΤΟΣ</t>
  </si>
  <si>
    <t>ΚΕΡΔΗ ΕΚΜΕΤΑΛΛΕΥΣΕΩΣ</t>
  </si>
  <si>
    <t>ΖΗΜΙΕΣ ΕΚΜΕΤΑΛΛΕΥΣΕΩΣ</t>
  </si>
  <si>
    <t xml:space="preserve">    1. Εξοδα ιδρύσεως &amp; πρώτης εγκαταστασεως</t>
  </si>
  <si>
    <t xml:space="preserve">    11.  Χρεωστες Διαφοροι</t>
  </si>
  <si>
    <t>ΣΥΝΟΛΟ ΥΠΟΧΡΕΩΣΕΩΝ (ΓΙΙ)</t>
  </si>
  <si>
    <t xml:space="preserve">Καθαρα αποτελέσματα (κέρδη/ζημίες) χρησεως </t>
  </si>
  <si>
    <t>Υπόλοιπο αποτελεσμάτων(ζημιών) προηγ.χρήσεων</t>
  </si>
  <si>
    <t>Ο ΠΡΟΪΣΤΑΜΕΝΟΣ ΤΟΥ ΛΟΓΙΣΤΗΡΙΟΥ</t>
  </si>
  <si>
    <t xml:space="preserve"> ΣΥΝΟΛΟΝ ΠΑΓΙΟΥ ΕΝΕΡΓΗΤΙΚΟΥ (Γ ΙΙ +Γ ΙΙΙ)</t>
  </si>
  <si>
    <t xml:space="preserve">    1.Ταμείο</t>
  </si>
  <si>
    <t xml:space="preserve">    2. Καταθέσεις οψεως και προθεσμίας</t>
  </si>
  <si>
    <t>Ο ΠΡΟΕΔΡΟΣ ΤΟΥ Δ.Σ</t>
  </si>
  <si>
    <t>Ο ΔΙΕΥΘΥΝΩΝ ΣΥΜΒΟΥΛΟΣ</t>
  </si>
  <si>
    <t>ΜΠΕΡΕΤΣΟΣ ΜΑΡΙΝΟΣ</t>
  </si>
  <si>
    <t>ΑΔΤ Χ 288666</t>
  </si>
  <si>
    <t xml:space="preserve"> ΙΙΙ.Συμμετοχές και άλλες μακροπρόθεσμες χρηματ/κές απαιτήσεις</t>
  </si>
  <si>
    <t>ΓΕΝΙΚΟ ΣΥΝΟΛΟΝ  ΠΑΘΗΤΙΚΟΥ (Α+Γ)</t>
  </si>
  <si>
    <t>ΚΩΝ/ΝΟΣ ΚΑΖΑΚΟΣ ΑΔΤ Φ.212130</t>
  </si>
  <si>
    <t xml:space="preserve">   4. Προκαταβολες πελατων</t>
  </si>
  <si>
    <t xml:space="preserve">Άστρος Κυνουρίας ,,,,,,,,,,,,,,,,,,,,,,, </t>
  </si>
  <si>
    <t>ΜΕΙΟΝ :   1.Εξοδα Διοικητικής λειτουργίας</t>
  </si>
  <si>
    <t>ΠΛΕΟΝ :   Τόκοι πιστωτικοί</t>
  </si>
  <si>
    <t>ΜΕΙΟΝ :   1 .Έκτακτα &amp; ανόργανα έξοδα</t>
  </si>
  <si>
    <t>Πλέον      1. Εκτακτα &amp; ανόργανα έσοδα</t>
  </si>
  <si>
    <t xml:space="preserve">     2.   Εσοδα χρήσεως εισπρακτέα</t>
  </si>
  <si>
    <r>
      <t>3</t>
    </r>
    <r>
      <rPr>
        <sz val="10"/>
        <rFont val="Arial"/>
        <family val="0"/>
      </rPr>
      <t>.   Εσοδα παρεπομενων ασχολιων</t>
    </r>
  </si>
  <si>
    <t xml:space="preserve">     Υπόλοιπο κερδών/ ζημιών χρήσεως εις νέο</t>
  </si>
  <si>
    <t>Δ.   ΜΕΤΑΒΑΤΙΚΟΙ ΛΟΓΑΡΙΑΣΜΟΙ ΠΑΘΗΤΙΚΟΥ</t>
  </si>
  <si>
    <t xml:space="preserve">      1. Εσοδα επομενων χρησεων</t>
  </si>
  <si>
    <t xml:space="preserve">    5. Μεταφορικα Μεσα</t>
  </si>
  <si>
    <t xml:space="preserve">               3. Εξοδα προηγουμενων χρησεων</t>
  </si>
  <si>
    <t>ΙΙΙ Διαφορα αναπρ/γης-Επιχορηγησεων</t>
  </si>
  <si>
    <t>3.Επιχορηγησεις επενδυσεων παγιων</t>
  </si>
  <si>
    <t>IV Αποθεματικα κεφαλαια</t>
  </si>
  <si>
    <t>Φοροι τελη</t>
  </si>
  <si>
    <t>Εξοδα εκθεσεων</t>
  </si>
  <si>
    <t>Ζημιες από πωληση συμμετοχ</t>
  </si>
  <si>
    <t>Ποσα κλειομενης χρησεως 2012</t>
  </si>
  <si>
    <t>Ι. Κεφάλαιο 35.675  ον.μετ των 29,35 € εκάστη</t>
  </si>
  <si>
    <t xml:space="preserve"> ΙΣΟΛΟΓΙΣΜΟΣ ΤΗΣ 31ΗΣ ΔΕΚΕΜΒΡΙΟΥ 2013-17Η ΕΤΑΙΡΙΚΗ ΧΡΗΣΗ (1 ΙΑΝΟΥΑΡΙΟΥ 2013-31 ΔΕΚΕΜΒΡΙΟΥ 2013)</t>
  </si>
  <si>
    <t xml:space="preserve">       Ποσα κλειομενης χρησεως 2013</t>
  </si>
  <si>
    <t>Ποσά  προηγουμενης χρήσεως 2012</t>
  </si>
  <si>
    <t>Ποσά κλειομένης χρήσεως 2013</t>
  </si>
  <si>
    <t>Ποσά προηγούμενης χρήσεως 2012</t>
  </si>
  <si>
    <t>Ποσά προηγ/νης χρήσεως 2012</t>
  </si>
  <si>
    <t>Ποσα κλειομενης χρησεως 2013</t>
  </si>
  <si>
    <t>ΟΙΚΟΝΟΜΙΚΟ ΕΤΟΣ  2014</t>
  </si>
  <si>
    <t>Συνολον</t>
  </si>
  <si>
    <t>κερδη προς διαθεση</t>
  </si>
  <si>
    <t>8.Υπολοιπο κερδων εις νεον</t>
  </si>
  <si>
    <t>ΣΑΛΑΚΟΣ ΒΑΣΙΛΕΙΟΣ</t>
  </si>
  <si>
    <t>ΚΑΤΑΣΤΑΣΗ ΛΟΓΑΡΙΑΣΜΟΥ ΑΠΟΤΕΛΕΣΜΑΤΩΝ ΧΡΗΣΕΩΣ (1 ΙΑΝΟΥΑΡΙΟΥ ΕΩΣ 31 ΔΕΚΕΜΒΡΙΟΥ 2013)</t>
  </si>
  <si>
    <t xml:space="preserve">                     Ολικα αποτελέσματα εκμεταλλεύσεως</t>
  </si>
  <si>
    <t xml:space="preserve">                    Οργανικα &amp; εκτακτα αποτελεσματα</t>
  </si>
  <si>
    <t xml:space="preserve">                   Σύνολον αποσβέσεων παγίων στοιχείων</t>
  </si>
  <si>
    <t>ΜΕΙΟΝ :     Αποσβεσεις ενσωματωμενες στο λειτουργικο κοστος</t>
  </si>
  <si>
    <t xml:space="preserve">                 Καθαρα αποτελέσματα  κερδη χρησεως(προ φορων) </t>
  </si>
  <si>
    <t xml:space="preserve">                   Κυκλος εργασιων</t>
  </si>
  <si>
    <t xml:space="preserve">                   Κοστος παρασχεθεισών υπηρεσιων</t>
  </si>
  <si>
    <t xml:space="preserve">                  Μικτα αποτελεσματα (Κέρδη/Ζημίες) </t>
  </si>
  <si>
    <t xml:space="preserve">                     Μερικά αποτελέσματα εκμεταλλευσεως</t>
  </si>
  <si>
    <t>ΠΛΕΟΝ : 1.  Άλλα εσοδα εκμεταλευσεως</t>
  </si>
  <si>
    <t xml:space="preserve">                    Συνολον</t>
  </si>
  <si>
    <t>ΜΕΙΟΝ :   3.  Χρεωστικοι τόκοι &amp; συναφή έξοδα</t>
  </si>
  <si>
    <t xml:space="preserve">               2.   Εξοδα &amp; ζημιες συμμετοχων</t>
  </si>
  <si>
    <t xml:space="preserve"> ΕΝΕΡΓΗΤΙΚΟ</t>
  </si>
  <si>
    <t xml:space="preserve">     1.    Εξοδα επομενων χρησεων</t>
  </si>
  <si>
    <t>ΑΡ.Μ.ΑΕ.34250/21/Β/95/0005 - ΑΡ.ΓΕΜΗ 29117314000</t>
  </si>
  <si>
    <t>ΣΥΝΟΛΟΝ ΙΔΙΩΝ ΚΕΦΑΛΑΙΩΝ (ΑΙ+ΑΙΙΙ+ΑΙV+ΑV)</t>
  </si>
  <si>
    <t>ΓΕΝΙΚΟ ΣΥΝΟΛΟΝ  ΠΑΘΗΤΙΚΟΥ (Α+Γ+Δ)</t>
  </si>
  <si>
    <t>ΛΟΓΑΡΙΑΣΜΟΙ ΤΑΞΕΩΣ ΧΡΕΩΣΤΙΚΟΙ</t>
  </si>
  <si>
    <t>Λογαριασμοί εγγυήσεων και εμπράγματων ασφαλειών</t>
  </si>
  <si>
    <t>ΛΟΓΑΡΙΑΣΜΟΙ ΤΑΞΕΩΣ ΠΙΣΤΩΤΙΚΟΙ</t>
  </si>
  <si>
    <t>ΜΕΙΟΝ :    Κοστος παρασχεθεισών υπηρεσιων</t>
  </si>
  <si>
    <t xml:space="preserve">                     Μερικά αποτελέσματα (κέρδη) εκμεταλλευσεως</t>
  </si>
  <si>
    <t xml:space="preserve">                     Ολικα αποτελέσματα  (κέρδη) εκμεταλλεύσεως</t>
  </si>
  <si>
    <t>Καθαρά  αποτελέσματα (κέρδη ) χρήσεως</t>
  </si>
  <si>
    <t xml:space="preserve"> (+) ή (-) Υπόλοιπο  αποτελεσμάτων (κερδών  ή ζημιών)</t>
  </si>
  <si>
    <t xml:space="preserve">             προηγουμένων  χρήσεων</t>
  </si>
  <si>
    <t>Σύνολο</t>
  </si>
  <si>
    <t>ΜΕΙΟΝ  1. Φόρος  εισοδήματος</t>
  </si>
  <si>
    <t xml:space="preserve">             2. Λοιποί μή ενσωματωμένοι στό λειτουργικό κόστος φόροι</t>
  </si>
  <si>
    <t>Κέρδη/Ζημίες εις νέον</t>
  </si>
  <si>
    <t>ΑΔΤ Χ 794262</t>
  </si>
  <si>
    <t>Έκθεση Ελέγχου Ανεξάρτητου Ορκωτού Ελεγκτή Λογιστή</t>
  </si>
  <si>
    <t xml:space="preserve">Προς τους Μετόχους της Εταιρείας </t>
  </si>
  <si>
    <t xml:space="preserve">’’Αναπτυξιακή Πάρνωνα. Αναπτυξιακή  Ανώνυμη Εταιρεία Ο.Τ.Α’’ </t>
  </si>
  <si>
    <t>Ο Ορκωτός Ελεγκτής Λογιστής</t>
  </si>
  <si>
    <t>Κουτρουμπής Ευθύμιος</t>
  </si>
  <si>
    <t>Α.Μ.Σ.Ο.Ε.Λ 11071</t>
  </si>
  <si>
    <t>ΑΞΩΝ ΟΡΚΩΤΟΙ ΕΛΕΓΚΤΕΣ Ε.Π.Ε</t>
  </si>
  <si>
    <t>Αθήνα 6 Ιουνίου, 2014</t>
  </si>
  <si>
    <r>
      <rPr>
        <b/>
        <sz val="8"/>
        <rFont val="Arial"/>
        <family val="2"/>
      </rPr>
      <t>Έκθεση επί των Οικονομικών Καταστάσεων</t>
    </r>
    <r>
      <rPr>
        <sz val="8"/>
        <rFont val="Arial"/>
        <family val="2"/>
      </rPr>
      <t xml:space="preserve">
Ελέγξαμε τις ανωτέρω οικονομικές καταστάσεις της Εταιρείας ’’Αναπτυξιακή Πάρνωνα – Αναπτυξιακή  Ανώνυμη Εταιρεία Ο.Τ.Α’’ που αποτελούνται από τον ισολογισμό της 31 Δεκεμβρίου 2013, την κατάσταση αποτελεσμάτων και τον πίνακα διάθεσης αποτελεσμάτων της χρήσεως που έληξε την ημερομηνία αυτή, καθώς και το σχετικό προσάρτημα.
</t>
    </r>
    <r>
      <rPr>
        <b/>
        <sz val="8"/>
        <rFont val="Arial"/>
        <family val="2"/>
      </rPr>
      <t>Ευθύνη της Διοίκησης για τις Οικονομικές Καταστάσεις</t>
    </r>
    <r>
      <rPr>
        <sz val="8"/>
        <rFont val="Arial"/>
        <family val="2"/>
      </rPr>
      <t xml:space="preserve">
Η Διοίκηση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t>
    </r>
    <r>
      <rPr>
        <b/>
        <sz val="8"/>
        <rFont val="Arial"/>
        <family val="2"/>
      </rPr>
      <t>Ευθύνη του Ελεγκτή</t>
    </r>
    <r>
      <rPr>
        <sz val="8"/>
        <rFont val="Arial"/>
        <family val="2"/>
      </rPr>
      <t xml:space="preserve">
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t>
    </r>
    <r>
      <rPr>
        <b/>
        <sz val="8"/>
        <rFont val="Arial"/>
        <family val="2"/>
      </rPr>
      <t>Βάση για Γνώμη με Επιφύλαξη</t>
    </r>
    <r>
      <rPr>
        <sz val="8"/>
        <rFont val="Arial"/>
        <family val="2"/>
      </rPr>
      <t xml:space="preserve">
Από τον έλεγχό μας προέκυψαν τα εξής:
1) Στις απαιτήσεις από πελάτες περιλαμβάνονται ποσά συνολικού ύψους € 86.280,88 προερχόμενα από οφειλές Δήμων, (για παρασχεθείσες προς αυτούς υπηρεσίες). Για αυτές τις απαιτήσεις έχει συνταχθεί εκ μέρους του Επιτρόπου του Ελεγκτικού Συνεδρίου πράξη μη θεώρησης χρηματικών ενταλμάτων.
Κατά παρέκκλιση των λογιστικών αρχών, που προβλέπονται από την Ελληνική Νομοθεσία (Κωδ.Ν. 2190/1920 και Ε.Γ.Λ.Σ), δεν έχει σχηματισθεί σχετική πρόβλεψη, καθώς η Διοίκηση της Εταιρείας τις θεωρεί πλήρως καλυπτέες και έχουν ληφθεί τα δέοντα ένδικα μέσα για την είσπραξη αυτών.
2) Στις 9/12/2010 κοινοποιήθηκε προς την επιχείρηση Εκκαθαριστικό Σημείωμα Περαίωσης (ανέλεγκτων χρήσεων) του Ν.3888/2010 συνολικού ποσού  € 50.709,80 που καλύπτει την περίοδο 01.01.2000 έως 31.12.2009 και το οποίο δεν εγένετο αποδεκτό από την </t>
    </r>
    <r>
      <rPr>
        <b/>
        <sz val="8"/>
        <rFont val="Arial"/>
        <family val="2"/>
      </rPr>
      <t xml:space="preserve">Διοίκηση της Επιχείρησης. </t>
    </r>
    <r>
      <rPr>
        <sz val="8"/>
        <rFont val="Arial"/>
        <family val="2"/>
      </rPr>
      <t xml:space="preserve">
Τα παραπάνω αναφερόμενα και σε συσχέτιση με τις τρεις τελευταίες χρήσεις (2010 έως 2013), η επιχείρηση παραμένει ανέλεγκτη από ενάρξεως των εργασιών της έως 31.12.2013.   
Συνεπώς η εταιρεία είναι υπόχρεη σε Τακτικό Φορολογικό Έλεγχο παρά των ελεγκτικών οργάνων της Πολιτείας και με πιθανή την επιβολή προσαυξήσεων κατά τον χρόνο που θα ελεγχθεί και θα οριστικοποιηθούν φορολογικά οι ανέλεγκτες χρήσεις.
 Η  Διοίκηση της εταιρείας δεν έχει προβεί σε εκτίμηση των πρόσθετων φόρων και των προσαυξήσεων, που πιθανόν να καταλογισθούν σε ενδεχόμενο τακτικό φορολογικό έλεγχο. Κατά συνέπεια, δεν έχουμε διασφαλίσει εύλογη βεβαιότητα σχετικά με την εκτίμηση της τυχόν απαιτούμενης πρόβλεψης.
3) Κατά παρέκκλιση των λογιστικών αρχών που προβλέπονται από την Ελληνική Νομοθεσία (κωδ. Ν. 2190/1920 και ΕΓΛΣ) δεν σχηματίζεται πρόβλεψη για αποζημίωση προσωπικού λόγω εξόδου από την υπηρεσία. Κατά την 31η Δεκεμβρίου 2013 , το συνολικό ύψος της μη σχηματισθείσας πρόβλεψης ανέρχεται σε ευρώ 33.213,74, με συνέπεια οι προβλέψεις να εμφανίζονται μειωμένες κατά 33.213,74 ευρώ, τα Ίδια Κεφάλαια να εμφανίζονται αυξημένα κατά το αντίστοιχο ποσό.
</t>
    </r>
    <r>
      <rPr>
        <b/>
        <sz val="8"/>
        <rFont val="Arial"/>
        <family val="2"/>
      </rPr>
      <t>Γνώμη με Επιφύλαξη</t>
    </r>
    <r>
      <rPr>
        <sz val="8"/>
        <rFont val="Arial"/>
        <family val="2"/>
      </rPr>
      <t xml:space="preserve">
Κατά τη γνώμη μας, εκτός από  τις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κατά την 31 Δεκεμβρίου 2013 και τη χρηματοοικονομική της επίδοση για τη χρήση που έληξε την ημερομηνία αυτή σύμφωνα με τα Λογιστικά Πρότυπα που προδιαγράφονται από την Ελληνική Νομοθεσία.
</t>
    </r>
    <r>
      <rPr>
        <b/>
        <sz val="8"/>
        <rFont val="Arial"/>
        <family val="2"/>
      </rPr>
      <t>Αναφορά επί Άλλων Νομικών και Κανονιστικών θεμάτων</t>
    </r>
    <r>
      <rPr>
        <sz val="8"/>
        <rFont val="Arial"/>
        <family val="2"/>
      </rPr>
      <t xml:space="preserve">
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43α και 37 του Κ.Ν. 2190/1920.
</t>
    </r>
  </si>
  <si>
    <t xml:space="preserve"> ΙΙΙ.Συμμετοχές και άλλες μακροπρόθεσμες 
χρηματ/κές απαιτήσεις</t>
  </si>
  <si>
    <t>Λεωνίδιο 4 Ιουνίου, 2014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</si>
</sst>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408]dddd\,\ d\ mmmm\ yyyy"/>
    <numFmt numFmtId="173" formatCode="[$-408]h:mm:ss\ AM/PM"/>
  </numFmts>
  <fonts count="53">
    <font>
      <sz val="10"/>
      <name val="Arial"/>
      <family val="0"/>
    </font>
    <font>
      <sz val="8"/>
      <name val="Arial"/>
      <family val="2"/>
    </font>
    <font>
      <b/>
      <sz val="12"/>
      <name val="Arial"/>
      <family val="2"/>
    </font>
    <font>
      <b/>
      <sz val="9"/>
      <name val="Arial"/>
      <family val="2"/>
    </font>
    <font>
      <b/>
      <sz val="10"/>
      <name val="Arial"/>
      <family val="2"/>
    </font>
    <font>
      <u val="doubleAccounting"/>
      <sz val="8"/>
      <name val="Arial"/>
      <family val="2"/>
    </font>
    <font>
      <u val="single"/>
      <sz val="8"/>
      <name val="Arial"/>
      <family val="2"/>
    </font>
    <font>
      <u val="double"/>
      <sz val="8"/>
      <name val="Arial"/>
      <family val="2"/>
    </font>
    <font>
      <b/>
      <u val="single"/>
      <sz val="10"/>
      <name val="Arial"/>
      <family val="2"/>
    </font>
    <font>
      <b/>
      <u val="doubleAccounting"/>
      <sz val="10"/>
      <name val="Arial"/>
      <family val="2"/>
    </font>
    <font>
      <u val="single"/>
      <sz val="10"/>
      <name val="Arial"/>
      <family val="2"/>
    </font>
    <font>
      <b/>
      <u val="singleAccounting"/>
      <sz val="10"/>
      <name val="Arial"/>
      <family val="2"/>
    </font>
    <font>
      <b/>
      <sz val="8"/>
      <name val="Arial"/>
      <family val="2"/>
    </font>
    <font>
      <b/>
      <u val="doubleAccounting"/>
      <sz val="8"/>
      <name val="Arial"/>
      <family val="2"/>
    </font>
    <font>
      <sz val="8"/>
      <color indexed="10"/>
      <name val="Arial"/>
      <family val="2"/>
    </font>
    <font>
      <u val="doubleAccounting"/>
      <sz val="8"/>
      <color indexed="10"/>
      <name val="Arial"/>
      <family val="2"/>
    </font>
    <font>
      <sz val="10"/>
      <name val="MS Sans Serif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8"/>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double"/>
      <top style="thin"/>
      <bottom style="double"/>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double"/>
    </border>
    <border>
      <left style="thin"/>
      <right>
        <color indexed="63"/>
      </right>
      <top>
        <color indexed="63"/>
      </top>
      <bottom>
        <color indexed="63"/>
      </bottom>
    </border>
    <border>
      <left>
        <color indexed="63"/>
      </left>
      <right style="double"/>
      <top style="thin"/>
      <bottom>
        <color indexed="63"/>
      </bottom>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6" fillId="0" borderId="0">
      <alignment/>
      <protection/>
    </xf>
    <xf numFmtId="0" fontId="37" fillId="20" borderId="1" applyNumberFormat="0" applyAlignment="0" applyProtection="0"/>
    <xf numFmtId="0" fontId="38" fillId="21" borderId="2"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3" applyNumberFormat="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6" fillId="31"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32" borderId="7" applyNumberFormat="0" applyFont="0" applyAlignment="0" applyProtection="0"/>
    <xf numFmtId="0" fontId="48" fillId="0" borderId="8"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51" fillId="28" borderId="1" applyNumberFormat="0" applyAlignment="0" applyProtection="0"/>
  </cellStyleXfs>
  <cellXfs count="172">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1" fillId="33" borderId="0" xfId="0" applyFont="1" applyFill="1" applyAlignment="1">
      <alignment vertical="center" wrapText="1"/>
    </xf>
    <xf numFmtId="4" fontId="1" fillId="33" borderId="0" xfId="0" applyNumberFormat="1" applyFont="1" applyFill="1" applyAlignment="1">
      <alignment/>
    </xf>
    <xf numFmtId="4" fontId="1" fillId="33" borderId="0" xfId="0" applyNumberFormat="1" applyFont="1" applyFill="1" applyBorder="1" applyAlignment="1">
      <alignment/>
    </xf>
    <xf numFmtId="0" fontId="1" fillId="33" borderId="0" xfId="0" applyFont="1" applyFill="1" applyBorder="1" applyAlignment="1">
      <alignment/>
    </xf>
    <xf numFmtId="0" fontId="1" fillId="33" borderId="0" xfId="0" applyFont="1" applyFill="1" applyAlignment="1">
      <alignment wrapText="1"/>
    </xf>
    <xf numFmtId="4" fontId="1" fillId="33" borderId="0" xfId="0" applyNumberFormat="1" applyFont="1" applyFill="1" applyBorder="1" applyAlignment="1">
      <alignment/>
    </xf>
    <xf numFmtId="4" fontId="5" fillId="33" borderId="0" xfId="0" applyNumberFormat="1" applyFont="1" applyFill="1" applyBorder="1" applyAlignment="1">
      <alignment/>
    </xf>
    <xf numFmtId="0" fontId="4" fillId="33" borderId="0" xfId="0" applyFont="1" applyFill="1" applyBorder="1" applyAlignment="1">
      <alignment/>
    </xf>
    <xf numFmtId="0" fontId="1" fillId="33" borderId="0" xfId="0" applyFont="1" applyFill="1" applyBorder="1" applyAlignment="1">
      <alignment vertical="center" wrapText="1"/>
    </xf>
    <xf numFmtId="4" fontId="5" fillId="33" borderId="0" xfId="0" applyNumberFormat="1" applyFont="1" applyFill="1" applyBorder="1" applyAlignment="1">
      <alignment/>
    </xf>
    <xf numFmtId="0" fontId="5" fillId="33" borderId="0" xfId="0" applyFont="1" applyFill="1" applyBorder="1" applyAlignment="1">
      <alignment/>
    </xf>
    <xf numFmtId="0" fontId="1" fillId="33" borderId="0" xfId="0" applyFont="1" applyFill="1" applyBorder="1" applyAlignment="1">
      <alignment/>
    </xf>
    <xf numFmtId="0" fontId="1" fillId="33" borderId="0" xfId="0" applyFont="1" applyFill="1" applyBorder="1" applyAlignment="1">
      <alignment wrapText="1"/>
    </xf>
    <xf numFmtId="0" fontId="1" fillId="33" borderId="10" xfId="0" applyFont="1" applyFill="1" applyBorder="1" applyAlignment="1">
      <alignment horizontal="center"/>
    </xf>
    <xf numFmtId="0" fontId="1" fillId="33" borderId="0" xfId="0" applyFont="1" applyFill="1" applyBorder="1" applyAlignment="1">
      <alignment horizontal="center"/>
    </xf>
    <xf numFmtId="0" fontId="4" fillId="33" borderId="0" xfId="0" applyFont="1" applyFill="1" applyAlignment="1">
      <alignment horizontal="center"/>
    </xf>
    <xf numFmtId="0" fontId="0" fillId="33" borderId="0" xfId="0" applyFill="1" applyAlignment="1">
      <alignment/>
    </xf>
    <xf numFmtId="0" fontId="0" fillId="33" borderId="0" xfId="0" applyFill="1" applyBorder="1" applyAlignment="1">
      <alignment/>
    </xf>
    <xf numFmtId="0" fontId="8" fillId="33" borderId="0" xfId="0" applyFont="1" applyFill="1" applyAlignment="1">
      <alignment horizontal="center"/>
    </xf>
    <xf numFmtId="0" fontId="4" fillId="33" borderId="0" xfId="0" applyFont="1" applyFill="1" applyAlignment="1">
      <alignment horizontal="center" wrapText="1"/>
    </xf>
    <xf numFmtId="0" fontId="0" fillId="33" borderId="0" xfId="0" applyFill="1" applyAlignment="1">
      <alignment wrapText="1"/>
    </xf>
    <xf numFmtId="0" fontId="4" fillId="33" borderId="10" xfId="0" applyFont="1" applyFill="1" applyBorder="1" applyAlignment="1">
      <alignment horizontal="center" wrapText="1"/>
    </xf>
    <xf numFmtId="0" fontId="4" fillId="33" borderId="0" xfId="0" applyFont="1" applyFill="1" applyBorder="1" applyAlignment="1">
      <alignment horizontal="center" wrapText="1"/>
    </xf>
    <xf numFmtId="0" fontId="0" fillId="33" borderId="0" xfId="0" applyFill="1" applyAlignment="1">
      <alignment vertical="top" wrapText="1"/>
    </xf>
    <xf numFmtId="0" fontId="4" fillId="33" borderId="0" xfId="0" applyFont="1" applyFill="1" applyAlignment="1">
      <alignment/>
    </xf>
    <xf numFmtId="4" fontId="0" fillId="33" borderId="0" xfId="0" applyNumberFormat="1" applyFill="1" applyAlignment="1">
      <alignment/>
    </xf>
    <xf numFmtId="4" fontId="4" fillId="33" borderId="0" xfId="0" applyNumberFormat="1" applyFont="1" applyFill="1" applyAlignment="1">
      <alignment horizontal="center"/>
    </xf>
    <xf numFmtId="4" fontId="0" fillId="33" borderId="0" xfId="0" applyNumberFormat="1" applyFill="1" applyBorder="1" applyAlignment="1">
      <alignment/>
    </xf>
    <xf numFmtId="1" fontId="4" fillId="33" borderId="0" xfId="0" applyNumberFormat="1" applyFont="1" applyFill="1" applyAlignment="1">
      <alignment horizontal="center"/>
    </xf>
    <xf numFmtId="4" fontId="4" fillId="33" borderId="0" xfId="0" applyNumberFormat="1" applyFont="1" applyFill="1" applyBorder="1" applyAlignment="1">
      <alignment/>
    </xf>
    <xf numFmtId="4" fontId="4" fillId="33" borderId="0" xfId="0" applyNumberFormat="1" applyFont="1" applyFill="1" applyAlignment="1">
      <alignment/>
    </xf>
    <xf numFmtId="4" fontId="9" fillId="33" borderId="0" xfId="0" applyNumberFormat="1" applyFont="1" applyFill="1" applyBorder="1" applyAlignment="1">
      <alignment/>
    </xf>
    <xf numFmtId="4" fontId="6" fillId="33" borderId="0" xfId="0" applyNumberFormat="1" applyFont="1" applyFill="1" applyBorder="1" applyAlignment="1">
      <alignment/>
    </xf>
    <xf numFmtId="0" fontId="6" fillId="33" borderId="0" xfId="0" applyFont="1" applyFill="1" applyBorder="1" applyAlignment="1">
      <alignment horizontal="center" vertical="center" wrapText="1"/>
    </xf>
    <xf numFmtId="4" fontId="8" fillId="33" borderId="0" xfId="0" applyNumberFormat="1" applyFont="1" applyFill="1" applyBorder="1" applyAlignment="1">
      <alignment/>
    </xf>
    <xf numFmtId="4" fontId="8" fillId="33" borderId="0" xfId="0" applyNumberFormat="1" applyFont="1" applyFill="1" applyBorder="1" applyAlignment="1">
      <alignment/>
    </xf>
    <xf numFmtId="4" fontId="10" fillId="33" borderId="0" xfId="0" applyNumberFormat="1" applyFont="1" applyFill="1" applyBorder="1" applyAlignment="1">
      <alignment/>
    </xf>
    <xf numFmtId="4" fontId="11" fillId="33" borderId="0" xfId="0" applyNumberFormat="1" applyFont="1" applyFill="1" applyBorder="1" applyAlignment="1">
      <alignment horizontal="center"/>
    </xf>
    <xf numFmtId="4" fontId="11" fillId="33" borderId="0" xfId="0" applyNumberFormat="1" applyFont="1" applyFill="1" applyBorder="1" applyAlignment="1">
      <alignment horizontal="right"/>
    </xf>
    <xf numFmtId="4" fontId="4" fillId="33" borderId="0" xfId="0" applyNumberFormat="1" applyFont="1" applyFill="1" applyAlignment="1">
      <alignment horizontal="right"/>
    </xf>
    <xf numFmtId="1" fontId="4" fillId="33" borderId="0" xfId="0" applyNumberFormat="1" applyFont="1" applyFill="1" applyAlignment="1">
      <alignment horizontal="left"/>
    </xf>
    <xf numFmtId="3" fontId="4" fillId="33" borderId="0" xfId="0" applyNumberFormat="1" applyFont="1" applyFill="1" applyAlignment="1">
      <alignment horizontal="left"/>
    </xf>
    <xf numFmtId="0" fontId="12" fillId="33" borderId="0" xfId="0" applyFont="1" applyFill="1" applyAlignment="1">
      <alignment/>
    </xf>
    <xf numFmtId="4" fontId="12" fillId="33" borderId="0" xfId="0" applyNumberFormat="1" applyFont="1" applyFill="1" applyBorder="1" applyAlignment="1">
      <alignment/>
    </xf>
    <xf numFmtId="0" fontId="2" fillId="33" borderId="10" xfId="0" applyFont="1" applyFill="1" applyBorder="1" applyAlignment="1">
      <alignment/>
    </xf>
    <xf numFmtId="0" fontId="4" fillId="33" borderId="10" xfId="0" applyFont="1" applyFill="1" applyBorder="1" applyAlignment="1">
      <alignment horizontal="center"/>
    </xf>
    <xf numFmtId="0" fontId="0" fillId="33" borderId="10" xfId="0" applyFill="1" applyBorder="1" applyAlignment="1">
      <alignment/>
    </xf>
    <xf numFmtId="0" fontId="14" fillId="33" borderId="0" xfId="0" applyFont="1" applyFill="1" applyAlignment="1">
      <alignment/>
    </xf>
    <xf numFmtId="0" fontId="14" fillId="33" borderId="0" xfId="0" applyFont="1" applyFill="1" applyBorder="1" applyAlignment="1">
      <alignment/>
    </xf>
    <xf numFmtId="4" fontId="14" fillId="33" borderId="0" xfId="0" applyNumberFormat="1" applyFont="1" applyFill="1" applyBorder="1" applyAlignment="1">
      <alignment/>
    </xf>
    <xf numFmtId="4" fontId="1" fillId="33" borderId="10" xfId="0" applyNumberFormat="1" applyFont="1" applyFill="1" applyBorder="1" applyAlignment="1">
      <alignment/>
    </xf>
    <xf numFmtId="4" fontId="9" fillId="33" borderId="0" xfId="0" applyNumberFormat="1" applyFont="1" applyFill="1" applyAlignment="1">
      <alignment/>
    </xf>
    <xf numFmtId="0" fontId="6" fillId="33" borderId="0" xfId="0" applyFont="1" applyFill="1" applyBorder="1" applyAlignment="1">
      <alignment horizontal="right" wrapText="1"/>
    </xf>
    <xf numFmtId="0" fontId="1" fillId="33" borderId="10" xfId="0" applyFont="1" applyFill="1" applyBorder="1" applyAlignment="1">
      <alignment/>
    </xf>
    <xf numFmtId="4" fontId="5" fillId="33" borderId="10" xfId="0" applyNumberFormat="1"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2"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8" fillId="33" borderId="14"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6" fillId="33" borderId="15" xfId="0" applyFont="1" applyFill="1" applyBorder="1" applyAlignment="1">
      <alignment horizontal="center" vertical="center" wrapText="1"/>
    </xf>
    <xf numFmtId="4" fontId="1" fillId="33" borderId="0" xfId="0" applyNumberFormat="1" applyFont="1" applyFill="1" applyBorder="1" applyAlignment="1">
      <alignment horizontal="center"/>
    </xf>
    <xf numFmtId="4" fontId="1" fillId="33" borderId="15" xfId="0" applyNumberFormat="1" applyFont="1" applyFill="1" applyBorder="1" applyAlignment="1">
      <alignment/>
    </xf>
    <xf numFmtId="4" fontId="5" fillId="33" borderId="15" xfId="0" applyNumberFormat="1" applyFont="1" applyFill="1" applyBorder="1" applyAlignment="1">
      <alignment/>
    </xf>
    <xf numFmtId="4" fontId="15" fillId="33" borderId="0" xfId="0" applyNumberFormat="1" applyFont="1" applyFill="1" applyBorder="1" applyAlignment="1">
      <alignment/>
    </xf>
    <xf numFmtId="0" fontId="1" fillId="33" borderId="14" xfId="0" applyFont="1" applyFill="1" applyBorder="1" applyAlignment="1">
      <alignment horizontal="left"/>
    </xf>
    <xf numFmtId="4" fontId="6" fillId="33" borderId="15" xfId="0" applyNumberFormat="1" applyFont="1" applyFill="1" applyBorder="1" applyAlignment="1">
      <alignment/>
    </xf>
    <xf numFmtId="0" fontId="12" fillId="33" borderId="14" xfId="0" applyFont="1" applyFill="1" applyBorder="1" applyAlignment="1">
      <alignment/>
    </xf>
    <xf numFmtId="0" fontId="12" fillId="33" borderId="0" xfId="0" applyFont="1" applyFill="1" applyBorder="1" applyAlignment="1">
      <alignment/>
    </xf>
    <xf numFmtId="4" fontId="13" fillId="33" borderId="0" xfId="0" applyNumberFormat="1" applyFont="1" applyFill="1" applyBorder="1" applyAlignment="1">
      <alignment/>
    </xf>
    <xf numFmtId="4" fontId="1" fillId="33" borderId="15" xfId="0" applyNumberFormat="1" applyFont="1" applyFill="1" applyBorder="1" applyAlignment="1">
      <alignment/>
    </xf>
    <xf numFmtId="0" fontId="1" fillId="33" borderId="14" xfId="0" applyFont="1" applyFill="1" applyBorder="1" applyAlignment="1">
      <alignment wrapText="1"/>
    </xf>
    <xf numFmtId="0" fontId="6" fillId="33" borderId="15" xfId="0" applyFont="1" applyFill="1" applyBorder="1" applyAlignment="1">
      <alignment horizontal="right" wrapText="1"/>
    </xf>
    <xf numFmtId="4" fontId="7" fillId="33" borderId="15" xfId="0" applyNumberFormat="1"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4" fillId="33" borderId="14" xfId="0" applyFont="1" applyFill="1" applyBorder="1" applyAlignment="1">
      <alignment/>
    </xf>
    <xf numFmtId="0" fontId="14" fillId="33" borderId="15" xfId="0" applyFont="1" applyFill="1" applyBorder="1" applyAlignment="1">
      <alignment/>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6" xfId="0" applyFont="1" applyFill="1" applyBorder="1" applyAlignment="1">
      <alignment horizontal="center"/>
    </xf>
    <xf numFmtId="4" fontId="1" fillId="33" borderId="18" xfId="0" applyNumberFormat="1" applyFont="1" applyFill="1" applyBorder="1" applyAlignment="1">
      <alignment/>
    </xf>
    <xf numFmtId="4" fontId="1" fillId="33" borderId="19" xfId="0" applyNumberFormat="1" applyFont="1" applyFill="1" applyBorder="1" applyAlignment="1">
      <alignment/>
    </xf>
    <xf numFmtId="4" fontId="12" fillId="33" borderId="18" xfId="0" applyNumberFormat="1" applyFont="1" applyFill="1" applyBorder="1" applyAlignment="1">
      <alignment/>
    </xf>
    <xf numFmtId="4" fontId="1" fillId="33" borderId="20" xfId="0" applyNumberFormat="1" applyFont="1" applyFill="1" applyBorder="1" applyAlignment="1">
      <alignment/>
    </xf>
    <xf numFmtId="4" fontId="12" fillId="33" borderId="20" xfId="0" applyNumberFormat="1" applyFont="1" applyFill="1" applyBorder="1" applyAlignment="1">
      <alignment/>
    </xf>
    <xf numFmtId="4" fontId="1" fillId="33" borderId="21" xfId="0" applyNumberFormat="1" applyFont="1" applyFill="1" applyBorder="1" applyAlignment="1">
      <alignment/>
    </xf>
    <xf numFmtId="4" fontId="1" fillId="33" borderId="22" xfId="0" applyNumberFormat="1" applyFont="1" applyFill="1" applyBorder="1" applyAlignment="1">
      <alignment/>
    </xf>
    <xf numFmtId="4" fontId="1" fillId="33" borderId="23" xfId="0" applyNumberFormat="1" applyFont="1" applyFill="1" applyBorder="1" applyAlignment="1">
      <alignment/>
    </xf>
    <xf numFmtId="4" fontId="12" fillId="33" borderId="24" xfId="0" applyNumberFormat="1" applyFont="1" applyFill="1" applyBorder="1" applyAlignment="1">
      <alignment/>
    </xf>
    <xf numFmtId="4" fontId="1" fillId="33" borderId="21" xfId="0" applyNumberFormat="1" applyFont="1" applyFill="1" applyBorder="1" applyAlignment="1">
      <alignment/>
    </xf>
    <xf numFmtId="4" fontId="5" fillId="33" borderId="21" xfId="0" applyNumberFormat="1" applyFont="1" applyFill="1" applyBorder="1" applyAlignment="1">
      <alignment/>
    </xf>
    <xf numFmtId="4" fontId="5" fillId="33" borderId="22" xfId="0" applyNumberFormat="1" applyFont="1" applyFill="1" applyBorder="1" applyAlignment="1">
      <alignment/>
    </xf>
    <xf numFmtId="0" fontId="4" fillId="33" borderId="10" xfId="0" applyFont="1" applyFill="1" applyBorder="1" applyAlignment="1">
      <alignment/>
    </xf>
    <xf numFmtId="0" fontId="1" fillId="33" borderId="22" xfId="0" applyFont="1" applyFill="1" applyBorder="1" applyAlignment="1">
      <alignment horizontal="center"/>
    </xf>
    <xf numFmtId="4" fontId="1" fillId="33" borderId="21" xfId="0" applyNumberFormat="1" applyFont="1" applyFill="1" applyBorder="1" applyAlignment="1">
      <alignment horizontal="center"/>
    </xf>
    <xf numFmtId="0" fontId="1" fillId="33" borderId="21" xfId="0" applyFont="1" applyFill="1" applyBorder="1" applyAlignment="1">
      <alignment/>
    </xf>
    <xf numFmtId="4" fontId="1" fillId="33" borderId="24" xfId="0" applyNumberFormat="1" applyFont="1" applyFill="1" applyBorder="1" applyAlignment="1">
      <alignment/>
    </xf>
    <xf numFmtId="0" fontId="5" fillId="33" borderId="10" xfId="0" applyFont="1" applyFill="1" applyBorder="1" applyAlignment="1">
      <alignment/>
    </xf>
    <xf numFmtId="0" fontId="1" fillId="33" borderId="22" xfId="0" applyFont="1" applyFill="1" applyBorder="1" applyAlignment="1">
      <alignment/>
    </xf>
    <xf numFmtId="4" fontId="1" fillId="34" borderId="0" xfId="0" applyNumberFormat="1" applyFont="1" applyFill="1" applyBorder="1" applyAlignment="1">
      <alignment/>
    </xf>
    <xf numFmtId="4" fontId="12" fillId="33" borderId="21" xfId="0" applyNumberFormat="1" applyFont="1" applyFill="1" applyBorder="1" applyAlignment="1">
      <alignment/>
    </xf>
    <xf numFmtId="0" fontId="12" fillId="33" borderId="25" xfId="0" applyFont="1" applyFill="1" applyBorder="1" applyAlignment="1">
      <alignment/>
    </xf>
    <xf numFmtId="0" fontId="0" fillId="34" borderId="0" xfId="33" applyFont="1" applyFill="1" applyBorder="1" applyProtection="1">
      <alignment/>
      <protection hidden="1"/>
    </xf>
    <xf numFmtId="169" fontId="0" fillId="34" borderId="0" xfId="33" applyNumberFormat="1" applyFont="1" applyFill="1" applyBorder="1" applyProtection="1">
      <alignment/>
      <protection hidden="1"/>
    </xf>
    <xf numFmtId="0" fontId="4" fillId="34" borderId="0" xfId="33" applyFont="1" applyFill="1" applyBorder="1" applyProtection="1">
      <alignment/>
      <protection hidden="1"/>
    </xf>
    <xf numFmtId="4" fontId="1" fillId="34" borderId="10" xfId="0" applyNumberFormat="1" applyFont="1" applyFill="1" applyBorder="1" applyAlignment="1">
      <alignment/>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5" xfId="0" applyFont="1" applyFill="1" applyBorder="1" applyAlignment="1">
      <alignment horizontal="center"/>
    </xf>
    <xf numFmtId="0" fontId="1" fillId="33" borderId="17" xfId="0" applyFont="1" applyFill="1" applyBorder="1" applyAlignment="1">
      <alignment horizontal="center"/>
    </xf>
    <xf numFmtId="4" fontId="1" fillId="33" borderId="15"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7"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20" xfId="0" applyNumberFormat="1" applyFont="1" applyFill="1" applyBorder="1" applyAlignment="1">
      <alignment horizontal="center"/>
    </xf>
    <xf numFmtId="0" fontId="1" fillId="33" borderId="0" xfId="0" applyFont="1" applyFill="1" applyAlignment="1">
      <alignment horizontal="center"/>
    </xf>
    <xf numFmtId="4" fontId="12" fillId="33" borderId="18" xfId="0" applyNumberFormat="1" applyFont="1" applyFill="1" applyBorder="1" applyAlignment="1">
      <alignment horizontal="center"/>
    </xf>
    <xf numFmtId="4" fontId="12" fillId="33" borderId="0" xfId="0" applyNumberFormat="1" applyFont="1" applyFill="1" applyBorder="1" applyAlignment="1">
      <alignment horizontal="center"/>
    </xf>
    <xf numFmtId="4" fontId="12" fillId="33" borderId="20" xfId="0" applyNumberFormat="1" applyFont="1" applyFill="1" applyBorder="1" applyAlignment="1">
      <alignment horizontal="center"/>
    </xf>
    <xf numFmtId="4" fontId="12" fillId="33" borderId="15" xfId="0" applyNumberFormat="1" applyFont="1" applyFill="1" applyBorder="1" applyAlignment="1">
      <alignment horizontal="center"/>
    </xf>
    <xf numFmtId="4" fontId="1" fillId="33" borderId="15" xfId="0" applyNumberFormat="1" applyFont="1" applyFill="1" applyBorder="1" applyAlignment="1">
      <alignment horizontal="center"/>
    </xf>
    <xf numFmtId="0" fontId="6" fillId="33" borderId="0" xfId="0" applyFont="1" applyFill="1" applyBorder="1" applyAlignment="1">
      <alignment horizontal="center" wrapText="1"/>
    </xf>
    <xf numFmtId="0" fontId="6" fillId="33" borderId="15" xfId="0" applyFont="1" applyFill="1" applyBorder="1" applyAlignment="1">
      <alignment horizontal="center" wrapText="1"/>
    </xf>
    <xf numFmtId="0" fontId="0" fillId="34" borderId="0" xfId="0" applyFill="1" applyBorder="1" applyAlignment="1">
      <alignment horizontal="center"/>
    </xf>
    <xf numFmtId="4" fontId="1" fillId="34" borderId="0" xfId="0" applyNumberFormat="1" applyFont="1" applyFill="1" applyBorder="1" applyAlignment="1">
      <alignment horizontal="center"/>
    </xf>
    <xf numFmtId="4" fontId="1" fillId="34" borderId="19" xfId="0" applyNumberFormat="1" applyFont="1" applyFill="1" applyBorder="1" applyAlignment="1">
      <alignment horizontal="center"/>
    </xf>
    <xf numFmtId="4" fontId="1" fillId="33" borderId="26"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5" xfId="0" applyNumberFormat="1" applyFont="1" applyFill="1" applyBorder="1" applyAlignment="1">
      <alignment horizontal="center"/>
    </xf>
    <xf numFmtId="0" fontId="1" fillId="34" borderId="16" xfId="0" applyFont="1" applyFill="1" applyBorder="1" applyAlignment="1">
      <alignment horizontal="center"/>
    </xf>
    <xf numFmtId="0" fontId="4" fillId="33" borderId="0" xfId="0" applyFont="1" applyFill="1" applyBorder="1" applyAlignment="1">
      <alignment/>
    </xf>
    <xf numFmtId="0" fontId="1" fillId="34" borderId="14" xfId="0" applyFont="1" applyFill="1" applyBorder="1" applyAlignment="1">
      <alignment horizontal="center"/>
    </xf>
    <xf numFmtId="0" fontId="3" fillId="33" borderId="19"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7" xfId="0" applyFont="1" applyFill="1" applyBorder="1" applyAlignment="1">
      <alignment horizontal="center" vertic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33" borderId="27" xfId="0" applyFont="1" applyFill="1" applyBorder="1" applyAlignment="1">
      <alignment horizontal="center" wrapText="1"/>
    </xf>
    <xf numFmtId="0" fontId="1" fillId="33" borderId="28" xfId="0" applyFont="1" applyFill="1" applyBorder="1" applyAlignment="1">
      <alignment horizontal="center" wrapText="1"/>
    </xf>
    <xf numFmtId="0" fontId="6" fillId="33" borderId="0" xfId="0" applyFont="1" applyFill="1" applyBorder="1" applyAlignment="1">
      <alignment horizontal="right" wrapText="1"/>
    </xf>
    <xf numFmtId="0" fontId="6" fillId="33" borderId="21" xfId="0" applyFont="1" applyFill="1" applyBorder="1" applyAlignment="1">
      <alignment horizontal="right" wrapText="1"/>
    </xf>
    <xf numFmtId="0" fontId="1" fillId="33" borderId="0" xfId="0" applyFont="1" applyFill="1" applyBorder="1" applyAlignment="1">
      <alignment horizontal="center"/>
    </xf>
    <xf numFmtId="0" fontId="3" fillId="33" borderId="29"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2" xfId="0" applyFont="1" applyFill="1" applyBorder="1" applyAlignment="1">
      <alignment horizontal="center" vertical="center"/>
    </xf>
    <xf numFmtId="0" fontId="52" fillId="33" borderId="14" xfId="0" applyFont="1" applyFill="1" applyBorder="1" applyAlignment="1">
      <alignment horizontal="center"/>
    </xf>
    <xf numFmtId="0" fontId="52" fillId="33" borderId="0" xfId="0" applyFont="1" applyFill="1" applyBorder="1" applyAlignment="1">
      <alignment horizontal="center"/>
    </xf>
    <xf numFmtId="0" fontId="52" fillId="33" borderId="15" xfId="0" applyFont="1" applyFill="1" applyBorder="1" applyAlignment="1">
      <alignment horizontal="center"/>
    </xf>
    <xf numFmtId="0" fontId="12" fillId="33" borderId="14" xfId="0" applyFont="1" applyFill="1" applyBorder="1" applyAlignment="1">
      <alignment horizontal="center"/>
    </xf>
    <xf numFmtId="0" fontId="12" fillId="33" borderId="0" xfId="0" applyFont="1" applyFill="1" applyBorder="1" applyAlignment="1">
      <alignment horizontal="center"/>
    </xf>
    <xf numFmtId="0" fontId="12" fillId="33" borderId="15" xfId="0" applyFont="1" applyFill="1" applyBorder="1" applyAlignment="1">
      <alignment horizontal="center"/>
    </xf>
    <xf numFmtId="0" fontId="1" fillId="33" borderId="14" xfId="0" applyFont="1" applyFill="1" applyBorder="1" applyAlignment="1">
      <alignment horizontal="left" vertical="top" wrapText="1"/>
    </xf>
    <xf numFmtId="0" fontId="1" fillId="33" borderId="0" xfId="0" applyFont="1" applyFill="1" applyBorder="1" applyAlignment="1">
      <alignment horizontal="left" vertical="top"/>
    </xf>
    <xf numFmtId="0" fontId="1" fillId="33" borderId="15" xfId="0" applyFont="1" applyFill="1" applyBorder="1" applyAlignment="1">
      <alignment horizontal="left" vertical="top"/>
    </xf>
    <xf numFmtId="0" fontId="1" fillId="33" borderId="14" xfId="0" applyFont="1" applyFill="1" applyBorder="1" applyAlignment="1">
      <alignment horizontal="left" vertical="top"/>
    </xf>
    <xf numFmtId="0" fontId="1" fillId="34" borderId="14" xfId="0" applyFont="1" applyFill="1" applyBorder="1" applyAlignment="1">
      <alignment horizontal="center"/>
    </xf>
    <xf numFmtId="0" fontId="1" fillId="33" borderId="15" xfId="0" applyFont="1" applyFill="1" applyBorder="1" applyAlignment="1">
      <alignment horizontal="center"/>
    </xf>
    <xf numFmtId="0" fontId="1" fillId="33" borderId="12" xfId="0" applyFont="1" applyFill="1" applyBorder="1" applyAlignment="1">
      <alignment horizontal="center"/>
    </xf>
    <xf numFmtId="0" fontId="2" fillId="33" borderId="0" xfId="0" applyFont="1" applyFill="1" applyAlignment="1">
      <alignment horizontal="left"/>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2"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0]" xfId="52"/>
    <cellStyle name="Currency"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110</xdr:row>
      <xdr:rowOff>76200</xdr:rowOff>
    </xdr:from>
    <xdr:to>
      <xdr:col>9</xdr:col>
      <xdr:colOff>171450</xdr:colOff>
      <xdr:row>115</xdr:row>
      <xdr:rowOff>57150</xdr:rowOff>
    </xdr:to>
    <xdr:pic>
      <xdr:nvPicPr>
        <xdr:cNvPr id="1" name="5 - Εικόνα" descr="C:\Documents and Settings\koutroubis\My Documents\ΕΡΓΑΛΕΙΑ ΔΟΥΛΕΙΑΣ\logos + Φόρμες\LOGO ISOLOGISMOU\logo isologismou.JPG"/>
        <xdr:cNvPicPr preferRelativeResize="1">
          <a:picLocks noChangeAspect="1"/>
        </xdr:cNvPicPr>
      </xdr:nvPicPr>
      <xdr:blipFill>
        <a:blip r:embed="rId1"/>
        <a:stretch>
          <a:fillRect/>
        </a:stretch>
      </xdr:blipFill>
      <xdr:spPr>
        <a:xfrm>
          <a:off x="4524375" y="15297150"/>
          <a:ext cx="1504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18"/>
  <sheetViews>
    <sheetView tabSelected="1" zoomScalePageLayoutView="0" workbookViewId="0" topLeftCell="A106">
      <selection activeCell="A78" sqref="A78:S78"/>
    </sheetView>
  </sheetViews>
  <sheetFormatPr defaultColWidth="9.140625" defaultRowHeight="12.75"/>
  <cols>
    <col min="1" max="1" width="39.7109375" style="1" customWidth="1"/>
    <col min="2" max="2" width="11.7109375" style="1" customWidth="1"/>
    <col min="3" max="3" width="0.85546875" style="7" customWidth="1"/>
    <col min="4" max="4" width="11.00390625" style="1" customWidth="1"/>
    <col min="5" max="5" width="0.9921875" style="7" customWidth="1"/>
    <col min="6" max="6" width="11.421875" style="1" customWidth="1"/>
    <col min="7" max="7" width="0.85546875" style="7" customWidth="1"/>
    <col min="8" max="8" width="10.00390625" style="1" customWidth="1"/>
    <col min="9" max="9" width="1.28515625" style="7" customWidth="1"/>
    <col min="10" max="10" width="10.00390625" style="1" customWidth="1"/>
    <col min="11" max="11" width="1.28515625" style="7" customWidth="1"/>
    <col min="12" max="12" width="10.8515625" style="1" customWidth="1"/>
    <col min="13" max="13" width="1.28515625" style="1" customWidth="1"/>
    <col min="14" max="14" width="56.140625" style="1" customWidth="1"/>
    <col min="15" max="15" width="7.57421875" style="1" customWidth="1"/>
    <col min="16" max="16" width="13.8515625" style="124" customWidth="1"/>
    <col min="17" max="17" width="1.1484375" style="124" customWidth="1"/>
    <col min="18" max="18" width="4.7109375" style="18" customWidth="1"/>
    <col min="19" max="19" width="16.140625" style="124" customWidth="1"/>
    <col min="20" max="16384" width="9.140625" style="1" customWidth="1"/>
  </cols>
  <sheetData>
    <row r="1" spans="1:19" ht="18.75" customHeight="1" thickTop="1">
      <c r="A1" s="59"/>
      <c r="B1" s="60"/>
      <c r="C1" s="60"/>
      <c r="D1" s="60"/>
      <c r="E1" s="60"/>
      <c r="F1" s="61" t="s">
        <v>30</v>
      </c>
      <c r="G1" s="61"/>
      <c r="H1" s="60"/>
      <c r="I1" s="60"/>
      <c r="J1" s="60"/>
      <c r="K1" s="60"/>
      <c r="L1" s="60"/>
      <c r="M1" s="60"/>
      <c r="N1" s="60"/>
      <c r="O1" s="60"/>
      <c r="P1" s="114"/>
      <c r="Q1" s="114"/>
      <c r="R1" s="114"/>
      <c r="S1" s="115"/>
    </row>
    <row r="2" spans="1:19" ht="23.25" customHeight="1">
      <c r="A2" s="63"/>
      <c r="B2" s="7"/>
      <c r="D2" s="11" t="s">
        <v>107</v>
      </c>
      <c r="E2" s="11"/>
      <c r="F2" s="7"/>
      <c r="H2" s="7"/>
      <c r="J2" s="7"/>
      <c r="L2" s="7"/>
      <c r="M2" s="7"/>
      <c r="N2" s="7"/>
      <c r="O2" s="7"/>
      <c r="P2" s="18"/>
      <c r="Q2" s="18"/>
      <c r="S2" s="116"/>
    </row>
    <row r="3" spans="1:19" ht="23.25" customHeight="1">
      <c r="A3" s="81"/>
      <c r="B3" s="57"/>
      <c r="C3" s="57"/>
      <c r="D3" s="57"/>
      <c r="E3" s="57"/>
      <c r="F3" s="57"/>
      <c r="G3" s="57"/>
      <c r="H3" s="100" t="s">
        <v>135</v>
      </c>
      <c r="I3" s="100"/>
      <c r="J3" s="57"/>
      <c r="K3" s="57"/>
      <c r="L3" s="57"/>
      <c r="M3" s="57"/>
      <c r="N3" s="57"/>
      <c r="O3" s="57"/>
      <c r="P3" s="17"/>
      <c r="Q3" s="17"/>
      <c r="R3" s="17"/>
      <c r="S3" s="117"/>
    </row>
    <row r="4" spans="1:19" s="4" customFormat="1" ht="19.5">
      <c r="A4" s="65" t="s">
        <v>133</v>
      </c>
      <c r="B4" s="146" t="s">
        <v>108</v>
      </c>
      <c r="C4" s="146"/>
      <c r="D4" s="146"/>
      <c r="E4" s="146"/>
      <c r="F4" s="146"/>
      <c r="G4" s="16"/>
      <c r="H4" s="147" t="s">
        <v>109</v>
      </c>
      <c r="I4" s="147"/>
      <c r="J4" s="147"/>
      <c r="K4" s="147"/>
      <c r="L4" s="148"/>
      <c r="M4" s="12"/>
      <c r="N4" s="66" t="s">
        <v>1</v>
      </c>
      <c r="O4" s="66"/>
      <c r="P4" s="37" t="s">
        <v>110</v>
      </c>
      <c r="Q4" s="37"/>
      <c r="R4" s="37"/>
      <c r="S4" s="67" t="s">
        <v>111</v>
      </c>
    </row>
    <row r="5" spans="1:19" ht="9.75">
      <c r="A5" s="63"/>
      <c r="B5" s="17" t="s">
        <v>2</v>
      </c>
      <c r="C5" s="18"/>
      <c r="D5" s="17" t="s">
        <v>3</v>
      </c>
      <c r="E5" s="18"/>
      <c r="F5" s="17" t="s">
        <v>4</v>
      </c>
      <c r="G5" s="18"/>
      <c r="H5" s="17" t="s">
        <v>2</v>
      </c>
      <c r="I5" s="18"/>
      <c r="J5" s="17" t="s">
        <v>3</v>
      </c>
      <c r="K5" s="18"/>
      <c r="L5" s="101" t="s">
        <v>4</v>
      </c>
      <c r="M5" s="7"/>
      <c r="N5" s="7"/>
      <c r="O5" s="7"/>
      <c r="P5" s="68"/>
      <c r="Q5" s="68"/>
      <c r="R5" s="68"/>
      <c r="S5" s="116"/>
    </row>
    <row r="6" spans="1:19" ht="9.75">
      <c r="A6" s="63" t="s">
        <v>5</v>
      </c>
      <c r="B6" s="6"/>
      <c r="C6" s="6"/>
      <c r="D6" s="6"/>
      <c r="E6" s="6"/>
      <c r="F6" s="6"/>
      <c r="G6" s="6"/>
      <c r="H6" s="68"/>
      <c r="I6" s="6"/>
      <c r="J6" s="68"/>
      <c r="K6" s="6"/>
      <c r="L6" s="102"/>
      <c r="M6" s="7"/>
      <c r="N6" s="7" t="s">
        <v>6</v>
      </c>
      <c r="O6" s="7"/>
      <c r="P6" s="68"/>
      <c r="Q6" s="68"/>
      <c r="R6" s="68"/>
      <c r="S6" s="116"/>
    </row>
    <row r="7" spans="1:19" ht="9.75">
      <c r="A7" s="63" t="s">
        <v>70</v>
      </c>
      <c r="B7" s="7"/>
      <c r="D7" s="6"/>
      <c r="F7" s="7"/>
      <c r="H7" s="7"/>
      <c r="J7" s="6"/>
      <c r="L7" s="103"/>
      <c r="M7" s="7"/>
      <c r="N7" s="7" t="s">
        <v>106</v>
      </c>
      <c r="O7" s="7"/>
      <c r="P7" s="18"/>
      <c r="Q7" s="18"/>
      <c r="R7" s="68"/>
      <c r="S7" s="118"/>
    </row>
    <row r="8" spans="1:19" ht="11.25">
      <c r="A8" s="63" t="s">
        <v>7</v>
      </c>
      <c r="B8" s="6">
        <f>H8</f>
        <v>24696.88</v>
      </c>
      <c r="D8" s="6">
        <v>24412.32</v>
      </c>
      <c r="F8" s="6">
        <f>B8-D8</f>
        <v>284.5600000000013</v>
      </c>
      <c r="H8" s="6">
        <v>24696.88</v>
      </c>
      <c r="I8" s="6"/>
      <c r="J8" s="6">
        <v>22988.7</v>
      </c>
      <c r="K8" s="6"/>
      <c r="L8" s="93">
        <f>H8-J8</f>
        <v>1708.1800000000003</v>
      </c>
      <c r="M8" s="7"/>
      <c r="N8" s="7" t="s">
        <v>8</v>
      </c>
      <c r="O8" s="7"/>
      <c r="P8" s="68">
        <f>S8</f>
        <v>1047061.25</v>
      </c>
      <c r="Q8" s="68"/>
      <c r="R8" s="119"/>
      <c r="S8" s="118">
        <v>1047061.25</v>
      </c>
    </row>
    <row r="9" spans="1:19" ht="10.5" thickBot="1">
      <c r="A9" s="63"/>
      <c r="B9" s="88">
        <f>H9</f>
        <v>24696.88</v>
      </c>
      <c r="D9" s="88">
        <v>24412.32</v>
      </c>
      <c r="F9" s="88">
        <f>B9-D9</f>
        <v>284.5600000000013</v>
      </c>
      <c r="G9" s="6"/>
      <c r="H9" s="88">
        <f>SUM(H8)</f>
        <v>24696.88</v>
      </c>
      <c r="I9" s="6">
        <f>SUM(I8)</f>
        <v>0</v>
      </c>
      <c r="J9" s="88">
        <f>SUM(J8)</f>
        <v>22988.7</v>
      </c>
      <c r="K9" s="6">
        <f>SUM(K8)</f>
        <v>0</v>
      </c>
      <c r="L9" s="104">
        <f>SUM(L8)</f>
        <v>1708.1800000000003</v>
      </c>
      <c r="M9" s="7"/>
      <c r="N9" s="7" t="s">
        <v>99</v>
      </c>
      <c r="O9" s="7"/>
      <c r="P9" s="68"/>
      <c r="Q9" s="68"/>
      <c r="R9" s="120"/>
      <c r="S9" s="118"/>
    </row>
    <row r="10" spans="1:19" ht="10.5" thickTop="1">
      <c r="A10" s="63" t="s">
        <v>66</v>
      </c>
      <c r="B10" s="7"/>
      <c r="D10" s="6"/>
      <c r="F10" s="6"/>
      <c r="G10" s="6"/>
      <c r="H10" s="6"/>
      <c r="I10" s="6"/>
      <c r="J10" s="6"/>
      <c r="K10" s="6"/>
      <c r="L10" s="93"/>
      <c r="M10" s="7"/>
      <c r="N10" s="7" t="s">
        <v>100</v>
      </c>
      <c r="O10" s="7"/>
      <c r="P10" s="68">
        <v>18525.53</v>
      </c>
      <c r="Q10" s="68"/>
      <c r="S10" s="116">
        <v>623.24</v>
      </c>
    </row>
    <row r="11" spans="1:19" ht="9.75">
      <c r="A11" s="63" t="s">
        <v>65</v>
      </c>
      <c r="B11" s="7"/>
      <c r="D11" s="6"/>
      <c r="F11" s="6"/>
      <c r="G11" s="6"/>
      <c r="H11" s="6"/>
      <c r="J11" s="6"/>
      <c r="L11" s="93"/>
      <c r="M11" s="7"/>
      <c r="N11" s="7"/>
      <c r="O11" s="7"/>
      <c r="P11" s="68"/>
      <c r="Q11" s="68"/>
      <c r="S11" s="116"/>
    </row>
    <row r="12" spans="1:19" ht="9.75">
      <c r="A12" s="63" t="s">
        <v>97</v>
      </c>
      <c r="B12" s="6">
        <f>H12</f>
        <v>18000</v>
      </c>
      <c r="D12" s="6">
        <v>4226.3</v>
      </c>
      <c r="F12" s="6">
        <f>B12-D12</f>
        <v>13773.7</v>
      </c>
      <c r="G12" s="6"/>
      <c r="H12" s="6">
        <v>18000</v>
      </c>
      <c r="I12" s="6"/>
      <c r="J12" s="6">
        <v>2426.3</v>
      </c>
      <c r="K12" s="6"/>
      <c r="L12" s="93">
        <f>H12-J12</f>
        <v>15573.7</v>
      </c>
      <c r="M12" s="7"/>
      <c r="N12" s="7" t="s">
        <v>101</v>
      </c>
      <c r="O12" s="7"/>
      <c r="P12" s="68"/>
      <c r="Q12" s="68"/>
      <c r="S12" s="116"/>
    </row>
    <row r="13" spans="1:19" ht="11.25">
      <c r="A13" s="63" t="s">
        <v>9</v>
      </c>
      <c r="B13" s="6">
        <v>149136.74</v>
      </c>
      <c r="D13" s="6">
        <v>70005.08</v>
      </c>
      <c r="F13" s="6">
        <f>B13-D13</f>
        <v>79131.65999999999</v>
      </c>
      <c r="G13" s="6"/>
      <c r="H13" s="6">
        <v>88037.89</v>
      </c>
      <c r="I13" s="6"/>
      <c r="J13" s="6">
        <v>61658.14</v>
      </c>
      <c r="K13" s="6"/>
      <c r="L13" s="93">
        <f>H13-J13</f>
        <v>26379.75</v>
      </c>
      <c r="M13" s="7"/>
      <c r="N13" s="7" t="s">
        <v>29</v>
      </c>
      <c r="O13" s="7"/>
      <c r="P13" s="68">
        <v>28.11</v>
      </c>
      <c r="Q13" s="68"/>
      <c r="R13" s="119"/>
      <c r="S13" s="118">
        <v>28.11</v>
      </c>
    </row>
    <row r="14" spans="1:19" ht="10.5" thickBot="1">
      <c r="A14" s="63"/>
      <c r="B14" s="88">
        <f>SUM(B12:B13)</f>
        <v>167136.74</v>
      </c>
      <c r="D14" s="88">
        <f>SUM(D12:D13)</f>
        <v>74231.38</v>
      </c>
      <c r="F14" s="88">
        <f>B14-D14</f>
        <v>92905.35999999999</v>
      </c>
      <c r="G14" s="6"/>
      <c r="H14" s="88">
        <f>SUM(H12:H13)</f>
        <v>106037.89</v>
      </c>
      <c r="I14" s="6"/>
      <c r="J14" s="88">
        <f>SUM(J12:J13)</f>
        <v>64084.44</v>
      </c>
      <c r="K14" s="6"/>
      <c r="L14" s="104">
        <f>SUM(L12:L13)</f>
        <v>41953.45</v>
      </c>
      <c r="M14" s="7"/>
      <c r="N14" s="7" t="s">
        <v>10</v>
      </c>
      <c r="O14" s="7"/>
      <c r="P14" s="68"/>
      <c r="Q14" s="68"/>
      <c r="R14" s="120"/>
      <c r="S14" s="118"/>
    </row>
    <row r="15" spans="1:19" ht="21.75" thickTop="1">
      <c r="A15" s="78" t="s">
        <v>161</v>
      </c>
      <c r="B15" s="7"/>
      <c r="D15" s="6"/>
      <c r="F15" s="6"/>
      <c r="G15" s="71" t="e">
        <f>#REF!+G10</f>
        <v>#REF!</v>
      </c>
      <c r="H15" s="7"/>
      <c r="I15" s="6"/>
      <c r="J15" s="6"/>
      <c r="K15" s="6"/>
      <c r="L15" s="103"/>
      <c r="M15" s="7"/>
      <c r="N15" s="7" t="s">
        <v>94</v>
      </c>
      <c r="O15" s="7"/>
      <c r="P15" s="68">
        <f>P50</f>
        <v>802.5399999999895</v>
      </c>
      <c r="Q15" s="68"/>
      <c r="R15" s="120"/>
      <c r="S15" s="118">
        <v>-254401.34</v>
      </c>
    </row>
    <row r="16" spans="1:19" ht="9.75">
      <c r="A16" s="63" t="s">
        <v>11</v>
      </c>
      <c r="B16" s="7"/>
      <c r="D16" s="7"/>
      <c r="F16" s="6">
        <f>L16</f>
        <v>12980.44</v>
      </c>
      <c r="G16" s="6"/>
      <c r="H16" s="7"/>
      <c r="I16" s="6"/>
      <c r="J16" s="6"/>
      <c r="K16" s="6"/>
      <c r="L16" s="93">
        <v>12980.44</v>
      </c>
      <c r="M16" s="7"/>
      <c r="N16" s="7"/>
      <c r="O16" s="7"/>
      <c r="P16" s="68"/>
      <c r="Q16" s="68"/>
      <c r="S16" s="121"/>
    </row>
    <row r="17" spans="1:19" ht="10.5" thickBot="1">
      <c r="A17" s="63" t="s">
        <v>13</v>
      </c>
      <c r="B17" s="7"/>
      <c r="D17" s="7"/>
      <c r="F17" s="6">
        <v>1622.57</v>
      </c>
      <c r="G17" s="6"/>
      <c r="H17" s="7"/>
      <c r="I17" s="6"/>
      <c r="J17" s="7"/>
      <c r="K17" s="6"/>
      <c r="L17" s="93">
        <v>1256.57</v>
      </c>
      <c r="M17" s="7"/>
      <c r="N17" s="7" t="s">
        <v>136</v>
      </c>
      <c r="O17" s="7"/>
      <c r="P17" s="122">
        <f>P8+P10+P13+P15</f>
        <v>1066417.4300000002</v>
      </c>
      <c r="Q17" s="68"/>
      <c r="R17" s="68"/>
      <c r="S17" s="123">
        <f>S8+S10+S13+S15</f>
        <v>793311.26</v>
      </c>
    </row>
    <row r="18" spans="1:19" ht="10.5" thickTop="1">
      <c r="A18" s="63"/>
      <c r="B18" s="7"/>
      <c r="D18" s="7"/>
      <c r="F18" s="89">
        <f>SUM(F16:F17)</f>
        <v>14603.01</v>
      </c>
      <c r="G18" s="6"/>
      <c r="H18" s="6"/>
      <c r="I18" s="6"/>
      <c r="J18" s="6"/>
      <c r="K18" s="6"/>
      <c r="L18" s="95">
        <f>SUM(L16:L17)</f>
        <v>14237.01</v>
      </c>
      <c r="M18" s="7"/>
      <c r="N18" s="7"/>
      <c r="O18" s="7"/>
      <c r="P18" s="18"/>
      <c r="Q18" s="18"/>
      <c r="S18" s="115"/>
    </row>
    <row r="19" spans="1:19" ht="10.5" thickBot="1">
      <c r="A19" s="72" t="s">
        <v>76</v>
      </c>
      <c r="B19" s="7"/>
      <c r="D19" s="7"/>
      <c r="F19" s="88">
        <f>F14+F18</f>
        <v>107508.36999999998</v>
      </c>
      <c r="G19" s="6"/>
      <c r="H19" s="6"/>
      <c r="I19" s="6"/>
      <c r="J19" s="6"/>
      <c r="K19" s="6"/>
      <c r="L19" s="104">
        <f>L14+L18</f>
        <v>56190.46</v>
      </c>
      <c r="M19" s="7"/>
      <c r="N19" s="7"/>
      <c r="O19" s="7"/>
      <c r="P19" s="18"/>
      <c r="Q19" s="18"/>
      <c r="S19" s="116"/>
    </row>
    <row r="20" spans="1:19" ht="10.5" thickTop="1">
      <c r="A20" s="63" t="s">
        <v>14</v>
      </c>
      <c r="B20" s="7"/>
      <c r="D20" s="7"/>
      <c r="F20" s="6"/>
      <c r="G20" s="6"/>
      <c r="H20" s="6"/>
      <c r="I20" s="6"/>
      <c r="J20" s="6"/>
      <c r="K20" s="6"/>
      <c r="L20" s="93"/>
      <c r="M20" s="7"/>
      <c r="N20" s="7" t="s">
        <v>16</v>
      </c>
      <c r="O20" s="7"/>
      <c r="P20" s="68"/>
      <c r="Q20" s="68"/>
      <c r="R20" s="120"/>
      <c r="S20" s="118"/>
    </row>
    <row r="21" spans="1:19" ht="9.75">
      <c r="A21" s="63" t="s">
        <v>15</v>
      </c>
      <c r="B21" s="7"/>
      <c r="D21" s="7"/>
      <c r="F21" s="6"/>
      <c r="G21" s="6"/>
      <c r="H21" s="6"/>
      <c r="I21" s="6"/>
      <c r="J21" s="6"/>
      <c r="K21" s="6"/>
      <c r="L21" s="93"/>
      <c r="M21" s="7"/>
      <c r="N21" s="7" t="s">
        <v>18</v>
      </c>
      <c r="O21" s="7"/>
      <c r="P21" s="68"/>
      <c r="Q21" s="68"/>
      <c r="R21" s="120"/>
      <c r="S21" s="118"/>
    </row>
    <row r="22" spans="1:19" ht="9.75">
      <c r="A22" s="63" t="s">
        <v>17</v>
      </c>
      <c r="B22" s="7"/>
      <c r="D22" s="7"/>
      <c r="F22" s="6">
        <v>327091.6</v>
      </c>
      <c r="G22" s="6"/>
      <c r="H22" s="6"/>
      <c r="I22" s="6"/>
      <c r="J22" s="6"/>
      <c r="K22" s="6"/>
      <c r="L22" s="93">
        <v>600825.89</v>
      </c>
      <c r="M22" s="7"/>
      <c r="N22" s="7" t="s">
        <v>19</v>
      </c>
      <c r="O22" s="7"/>
      <c r="P22" s="68">
        <v>87557.07</v>
      </c>
      <c r="Q22" s="68"/>
      <c r="R22" s="120"/>
      <c r="S22" s="118">
        <v>2064.18</v>
      </c>
    </row>
    <row r="23" spans="1:19" ht="9.75">
      <c r="A23" s="63" t="s">
        <v>71</v>
      </c>
      <c r="B23" s="7"/>
      <c r="D23" s="7"/>
      <c r="F23" s="107">
        <f>100398.42+35941.87-2123.98</f>
        <v>134216.31</v>
      </c>
      <c r="G23" s="6"/>
      <c r="H23" s="6"/>
      <c r="I23" s="6"/>
      <c r="J23" s="6"/>
      <c r="K23" s="6"/>
      <c r="L23" s="93">
        <v>21524.97</v>
      </c>
      <c r="M23" s="7"/>
      <c r="N23" s="15" t="s">
        <v>86</v>
      </c>
      <c r="O23" s="15"/>
      <c r="P23" s="68">
        <v>0</v>
      </c>
      <c r="Q23" s="68"/>
      <c r="R23" s="120"/>
      <c r="S23" s="118">
        <v>168157.59</v>
      </c>
    </row>
    <row r="24" spans="1:19" ht="9.75">
      <c r="A24" s="63"/>
      <c r="B24" s="7"/>
      <c r="D24" s="7"/>
      <c r="F24" s="89">
        <f>SUM(F22:F23)</f>
        <v>461307.91</v>
      </c>
      <c r="H24" s="6"/>
      <c r="I24" s="6"/>
      <c r="J24" s="6"/>
      <c r="K24" s="6"/>
      <c r="L24" s="95">
        <f>SUM(L21:L23)</f>
        <v>622350.86</v>
      </c>
      <c r="M24" s="7"/>
      <c r="N24" s="7" t="s">
        <v>20</v>
      </c>
      <c r="O24" s="7"/>
      <c r="P24" s="68">
        <f>44011.17</f>
        <v>44011.17</v>
      </c>
      <c r="Q24" s="68"/>
      <c r="R24" s="120"/>
      <c r="S24" s="118">
        <v>42335.23</v>
      </c>
    </row>
    <row r="25" spans="1:19" ht="9.75">
      <c r="A25" s="63" t="s">
        <v>21</v>
      </c>
      <c r="B25" s="7"/>
      <c r="D25" s="7"/>
      <c r="F25" s="7"/>
      <c r="G25" s="6"/>
      <c r="H25" s="6"/>
      <c r="I25" s="6"/>
      <c r="J25" s="6"/>
      <c r="K25" s="6"/>
      <c r="L25" s="103"/>
      <c r="M25" s="7"/>
      <c r="N25" s="7" t="s">
        <v>22</v>
      </c>
      <c r="O25" s="7"/>
      <c r="P25" s="68">
        <v>9.8</v>
      </c>
      <c r="Q25" s="68"/>
      <c r="R25" s="120"/>
      <c r="S25" s="118">
        <v>0</v>
      </c>
    </row>
    <row r="26" spans="1:19" ht="9.75">
      <c r="A26" s="63" t="s">
        <v>77</v>
      </c>
      <c r="B26" s="7"/>
      <c r="D26" s="7"/>
      <c r="F26" s="6">
        <v>2785.72</v>
      </c>
      <c r="G26" s="6"/>
      <c r="H26" s="6"/>
      <c r="I26" s="6"/>
      <c r="J26" s="6"/>
      <c r="K26" s="6"/>
      <c r="L26" s="93">
        <v>369.86</v>
      </c>
      <c r="M26" s="7"/>
      <c r="N26" s="7" t="s">
        <v>23</v>
      </c>
      <c r="O26" s="7"/>
      <c r="P26" s="68">
        <v>747455.63</v>
      </c>
      <c r="Q26" s="68"/>
      <c r="R26" s="68"/>
      <c r="S26" s="118">
        <v>895845.22</v>
      </c>
    </row>
    <row r="27" spans="1:19" ht="10.5" thickBot="1">
      <c r="A27" s="63" t="s">
        <v>78</v>
      </c>
      <c r="B27" s="7"/>
      <c r="D27" s="7"/>
      <c r="F27" s="6">
        <v>746607.51</v>
      </c>
      <c r="G27" s="6"/>
      <c r="H27" s="6"/>
      <c r="I27" s="6"/>
      <c r="J27" s="6"/>
      <c r="K27" s="6"/>
      <c r="L27" s="93">
        <v>985527.98</v>
      </c>
      <c r="M27" s="7"/>
      <c r="N27" s="7" t="s">
        <v>72</v>
      </c>
      <c r="O27" s="7"/>
      <c r="P27" s="122">
        <f>SUM(P22:P26)</f>
        <v>879033.6699999999</v>
      </c>
      <c r="Q27" s="68"/>
      <c r="R27" s="68"/>
      <c r="S27" s="123">
        <f>SUM(S22:S26)</f>
        <v>1108402.22</v>
      </c>
    </row>
    <row r="28" spans="1:19" ht="10.5" thickTop="1">
      <c r="A28" s="63"/>
      <c r="B28" s="7"/>
      <c r="D28" s="7"/>
      <c r="F28" s="89">
        <f>SUM(F26:F27)</f>
        <v>749393.23</v>
      </c>
      <c r="G28" s="6"/>
      <c r="H28" s="6"/>
      <c r="I28" s="6"/>
      <c r="J28" s="6"/>
      <c r="K28" s="6"/>
      <c r="L28" s="95">
        <f>SUM(L26:L27)</f>
        <v>985897.84</v>
      </c>
      <c r="M28" s="7"/>
      <c r="N28" s="7"/>
      <c r="O28" s="7"/>
      <c r="P28" s="18"/>
      <c r="Q28" s="18"/>
      <c r="S28" s="116"/>
    </row>
    <row r="29" spans="1:19" ht="12" thickBot="1">
      <c r="A29" s="63" t="s">
        <v>24</v>
      </c>
      <c r="B29" s="7"/>
      <c r="D29" s="7"/>
      <c r="F29" s="88">
        <f>F24+F28</f>
        <v>1210701.14</v>
      </c>
      <c r="G29" s="10"/>
      <c r="H29" s="6"/>
      <c r="I29" s="6"/>
      <c r="J29" s="6"/>
      <c r="K29" s="6"/>
      <c r="L29" s="104">
        <f>L24+L28</f>
        <v>1608248.7</v>
      </c>
      <c r="M29" s="7"/>
      <c r="N29" s="7"/>
      <c r="O29" s="7"/>
      <c r="P29" s="68"/>
      <c r="Q29" s="68"/>
      <c r="R29" s="120"/>
      <c r="S29" s="118"/>
    </row>
    <row r="30" spans="1:19" ht="10.5" thickTop="1">
      <c r="A30" s="63" t="s">
        <v>25</v>
      </c>
      <c r="B30" s="7"/>
      <c r="D30" s="7"/>
      <c r="F30" s="6"/>
      <c r="G30" s="6"/>
      <c r="H30" s="6"/>
      <c r="I30" s="6"/>
      <c r="J30" s="6"/>
      <c r="K30" s="6"/>
      <c r="L30" s="103"/>
      <c r="M30" s="7"/>
      <c r="N30" s="7" t="s">
        <v>95</v>
      </c>
      <c r="O30" s="7"/>
      <c r="P30" s="68"/>
      <c r="Q30" s="68"/>
      <c r="R30" s="120"/>
      <c r="S30" s="118"/>
    </row>
    <row r="31" spans="1:19" ht="9.75">
      <c r="A31" s="63" t="s">
        <v>134</v>
      </c>
      <c r="B31" s="7"/>
      <c r="D31" s="7"/>
      <c r="F31" s="6">
        <v>0</v>
      </c>
      <c r="G31" s="6"/>
      <c r="H31" s="6"/>
      <c r="I31" s="6"/>
      <c r="J31" s="6"/>
      <c r="K31" s="6"/>
      <c r="L31" s="93">
        <v>54.4</v>
      </c>
      <c r="M31" s="7"/>
      <c r="N31" s="7"/>
      <c r="O31" s="7"/>
      <c r="P31" s="68"/>
      <c r="Q31" s="68"/>
      <c r="R31" s="120"/>
      <c r="S31" s="118"/>
    </row>
    <row r="32" spans="1:19" ht="9.75">
      <c r="A32" s="63" t="s">
        <v>92</v>
      </c>
      <c r="B32" s="7"/>
      <c r="D32" s="7"/>
      <c r="F32" s="54">
        <v>709574.84</v>
      </c>
      <c r="G32" s="6"/>
      <c r="H32" s="6"/>
      <c r="I32" s="6"/>
      <c r="J32" s="6"/>
      <c r="K32" s="6"/>
      <c r="L32" s="94">
        <v>235511.74</v>
      </c>
      <c r="M32" s="7"/>
      <c r="N32" s="7" t="s">
        <v>96</v>
      </c>
      <c r="O32" s="7"/>
      <c r="P32" s="68">
        <v>82617.81</v>
      </c>
      <c r="Q32" s="68"/>
      <c r="R32" s="120"/>
      <c r="S32" s="118">
        <v>0</v>
      </c>
    </row>
    <row r="33" spans="1:19" ht="10.5">
      <c r="A33" s="63"/>
      <c r="B33" s="7"/>
      <c r="D33" s="7"/>
      <c r="F33" s="6">
        <f>SUM(F31:F32)</f>
        <v>709574.84</v>
      </c>
      <c r="G33" s="6"/>
      <c r="H33" s="47"/>
      <c r="I33" s="47"/>
      <c r="J33" s="47"/>
      <c r="K33" s="47"/>
      <c r="L33" s="93">
        <f>SUM(L31:L32)</f>
        <v>235566.13999999998</v>
      </c>
      <c r="M33" s="7"/>
      <c r="N33" s="7"/>
      <c r="O33" s="7"/>
      <c r="P33" s="68"/>
      <c r="Q33" s="68"/>
      <c r="R33" s="120"/>
      <c r="S33" s="118"/>
    </row>
    <row r="34" spans="1:19" s="46" customFormat="1" ht="10.5" thickBot="1">
      <c r="A34" s="74" t="s">
        <v>26</v>
      </c>
      <c r="B34" s="75"/>
      <c r="C34" s="75"/>
      <c r="D34" s="47"/>
      <c r="E34" s="75"/>
      <c r="F34" s="90">
        <f>F9+F14+F18+F24+F28+F33</f>
        <v>2028068.9099999997</v>
      </c>
      <c r="G34" s="47"/>
      <c r="H34" s="47"/>
      <c r="I34" s="47"/>
      <c r="J34" s="47"/>
      <c r="K34" s="47"/>
      <c r="L34" s="96">
        <f>L33+L28+L24+L19+L9</f>
        <v>1901713.4799999997</v>
      </c>
      <c r="M34" s="75"/>
      <c r="N34" s="75" t="s">
        <v>137</v>
      </c>
      <c r="O34" s="75"/>
      <c r="P34" s="125">
        <f>P17+P27+P32</f>
        <v>2028068.9100000001</v>
      </c>
      <c r="Q34" s="126"/>
      <c r="R34" s="126"/>
      <c r="S34" s="127">
        <f>S17+S27</f>
        <v>1901713.48</v>
      </c>
    </row>
    <row r="35" spans="1:19" s="46" customFormat="1" ht="10.5" thickTop="1">
      <c r="A35" s="74"/>
      <c r="B35" s="75"/>
      <c r="C35" s="75"/>
      <c r="D35" s="47"/>
      <c r="E35" s="75"/>
      <c r="F35" s="47"/>
      <c r="G35" s="47"/>
      <c r="H35" s="47"/>
      <c r="I35" s="47"/>
      <c r="J35" s="47"/>
      <c r="K35" s="47"/>
      <c r="L35" s="108"/>
      <c r="M35" s="75"/>
      <c r="N35" s="75"/>
      <c r="O35" s="75"/>
      <c r="P35" s="126"/>
      <c r="Q35" s="126"/>
      <c r="R35" s="126"/>
      <c r="S35" s="128"/>
    </row>
    <row r="36" spans="1:19" s="46" customFormat="1" ht="10.5">
      <c r="A36" s="74"/>
      <c r="B36" s="75"/>
      <c r="C36" s="75"/>
      <c r="D36" s="47"/>
      <c r="E36" s="75"/>
      <c r="F36" s="47"/>
      <c r="G36" s="47"/>
      <c r="H36" s="47"/>
      <c r="I36" s="47"/>
      <c r="J36" s="47"/>
      <c r="K36" s="47"/>
      <c r="L36" s="108"/>
      <c r="M36" s="75"/>
      <c r="N36" s="75"/>
      <c r="O36" s="75"/>
      <c r="P36" s="126"/>
      <c r="Q36" s="126"/>
      <c r="R36" s="126"/>
      <c r="S36" s="128"/>
    </row>
    <row r="37" spans="1:19" s="46" customFormat="1" ht="10.5">
      <c r="A37" s="74" t="s">
        <v>138</v>
      </c>
      <c r="B37" s="75"/>
      <c r="C37" s="75"/>
      <c r="D37" s="47"/>
      <c r="E37" s="75"/>
      <c r="F37" s="47"/>
      <c r="G37" s="47"/>
      <c r="H37" s="47"/>
      <c r="I37" s="47"/>
      <c r="J37" s="47"/>
      <c r="K37" s="47"/>
      <c r="L37" s="47"/>
      <c r="M37" s="109" t="s">
        <v>140</v>
      </c>
      <c r="N37" s="75"/>
      <c r="O37" s="75"/>
      <c r="P37" s="126"/>
      <c r="Q37" s="126"/>
      <c r="R37" s="126"/>
      <c r="S37" s="128"/>
    </row>
    <row r="38" spans="1:20" s="46" customFormat="1" ht="10.5" thickBot="1">
      <c r="A38" s="74" t="s">
        <v>139</v>
      </c>
      <c r="B38" s="75"/>
      <c r="C38" s="75"/>
      <c r="D38" s="47"/>
      <c r="E38" s="75"/>
      <c r="F38" s="90">
        <v>1404977.48</v>
      </c>
      <c r="G38" s="47"/>
      <c r="H38" s="47"/>
      <c r="I38" s="47"/>
      <c r="J38" s="47"/>
      <c r="K38" s="47"/>
      <c r="L38" s="90">
        <v>0</v>
      </c>
      <c r="M38" s="109" t="s">
        <v>139</v>
      </c>
      <c r="N38" s="75"/>
      <c r="O38" s="75"/>
      <c r="P38" s="125">
        <v>1404977.48</v>
      </c>
      <c r="Q38" s="126"/>
      <c r="R38" s="126"/>
      <c r="S38" s="127">
        <v>0</v>
      </c>
      <c r="T38" s="47"/>
    </row>
    <row r="39" spans="1:19" s="46" customFormat="1" ht="10.5" thickTop="1">
      <c r="A39" s="74"/>
      <c r="B39" s="75"/>
      <c r="C39" s="75"/>
      <c r="D39" s="47"/>
      <c r="E39" s="75"/>
      <c r="F39" s="47"/>
      <c r="G39" s="47"/>
      <c r="H39" s="47"/>
      <c r="I39" s="47"/>
      <c r="J39" s="47"/>
      <c r="K39" s="47"/>
      <c r="L39" s="108"/>
      <c r="M39" s="75"/>
      <c r="N39" s="75"/>
      <c r="O39" s="75"/>
      <c r="P39" s="126"/>
      <c r="Q39" s="126"/>
      <c r="R39" s="126"/>
      <c r="S39" s="128"/>
    </row>
    <row r="40" spans="1:19" ht="11.25">
      <c r="A40" s="63"/>
      <c r="B40" s="6"/>
      <c r="C40" s="6"/>
      <c r="D40" s="6"/>
      <c r="E40" s="6"/>
      <c r="F40" s="13"/>
      <c r="G40" s="13"/>
      <c r="H40" s="105"/>
      <c r="I40" s="105"/>
      <c r="J40" s="105"/>
      <c r="K40" s="105"/>
      <c r="L40" s="106"/>
      <c r="M40" s="7"/>
      <c r="N40" s="7"/>
      <c r="O40" s="7"/>
      <c r="P40" s="86"/>
      <c r="Q40" s="86"/>
      <c r="R40" s="86"/>
      <c r="S40" s="129"/>
    </row>
    <row r="41" spans="1:19" ht="12.75" customHeight="1">
      <c r="A41" s="152" t="s">
        <v>119</v>
      </c>
      <c r="B41" s="141"/>
      <c r="C41" s="141"/>
      <c r="D41" s="141"/>
      <c r="E41" s="141"/>
      <c r="F41" s="141"/>
      <c r="G41" s="141"/>
      <c r="H41" s="141"/>
      <c r="I41" s="141"/>
      <c r="J41" s="141"/>
      <c r="K41" s="141"/>
      <c r="L41" s="153"/>
      <c r="M41" s="141" t="s">
        <v>27</v>
      </c>
      <c r="N41" s="141"/>
      <c r="O41" s="141"/>
      <c r="P41" s="141"/>
      <c r="Q41" s="141"/>
      <c r="R41" s="141"/>
      <c r="S41" s="142"/>
    </row>
    <row r="42" spans="1:19" ht="12" customHeight="1">
      <c r="A42" s="154"/>
      <c r="B42" s="143"/>
      <c r="C42" s="143"/>
      <c r="D42" s="143"/>
      <c r="E42" s="143"/>
      <c r="F42" s="143"/>
      <c r="G42" s="143"/>
      <c r="H42" s="143"/>
      <c r="I42" s="143"/>
      <c r="J42" s="143"/>
      <c r="K42" s="143"/>
      <c r="L42" s="155"/>
      <c r="M42" s="143"/>
      <c r="N42" s="143"/>
      <c r="O42" s="143"/>
      <c r="P42" s="143"/>
      <c r="Q42" s="143"/>
      <c r="R42" s="143"/>
      <c r="S42" s="144"/>
    </row>
    <row r="43" spans="1:19" s="8" customFormat="1" ht="22.5" customHeight="1">
      <c r="A43" s="78"/>
      <c r="B43" s="149" t="s">
        <v>110</v>
      </c>
      <c r="C43" s="149"/>
      <c r="D43" s="149"/>
      <c r="E43" s="149"/>
      <c r="F43" s="149"/>
      <c r="G43" s="12"/>
      <c r="H43" s="149" t="s">
        <v>111</v>
      </c>
      <c r="I43" s="149"/>
      <c r="J43" s="149"/>
      <c r="K43" s="149"/>
      <c r="L43" s="150"/>
      <c r="M43" s="16"/>
      <c r="N43" s="16"/>
      <c r="O43" s="16"/>
      <c r="P43" s="130" t="s">
        <v>110</v>
      </c>
      <c r="Q43" s="130"/>
      <c r="R43" s="130"/>
      <c r="S43" s="131" t="s">
        <v>112</v>
      </c>
    </row>
    <row r="44" spans="1:19" ht="12">
      <c r="A44" s="63" t="s">
        <v>125</v>
      </c>
      <c r="B44" s="7"/>
      <c r="D44" s="7"/>
      <c r="F44" s="6">
        <v>1015779.19</v>
      </c>
      <c r="G44" s="6"/>
      <c r="H44" s="6"/>
      <c r="I44" s="6"/>
      <c r="J44" s="6"/>
      <c r="K44" s="6"/>
      <c r="L44" s="93">
        <v>382852.56</v>
      </c>
      <c r="M44" s="7"/>
      <c r="N44" s="110" t="s">
        <v>144</v>
      </c>
      <c r="O44" s="110"/>
      <c r="P44" s="132"/>
      <c r="Q44" s="132"/>
      <c r="R44" s="68"/>
      <c r="S44" s="118"/>
    </row>
    <row r="45" spans="1:19" ht="12">
      <c r="A45" s="63" t="s">
        <v>141</v>
      </c>
      <c r="B45" s="7"/>
      <c r="D45" s="7"/>
      <c r="F45" s="54">
        <v>1121117.57</v>
      </c>
      <c r="G45" s="6"/>
      <c r="H45" s="6"/>
      <c r="I45" s="6"/>
      <c r="J45" s="6"/>
      <c r="K45" s="6"/>
      <c r="L45" s="94">
        <v>529026.64</v>
      </c>
      <c r="M45" s="7"/>
      <c r="N45" s="111" t="s">
        <v>145</v>
      </c>
      <c r="O45" s="111"/>
      <c r="P45" s="68">
        <v>257327.86</v>
      </c>
      <c r="Q45" s="68"/>
      <c r="R45" s="68"/>
      <c r="S45" s="118">
        <v>26384.53</v>
      </c>
    </row>
    <row r="46" spans="1:19" ht="12">
      <c r="A46" s="63" t="s">
        <v>127</v>
      </c>
      <c r="B46" s="7"/>
      <c r="D46" s="7"/>
      <c r="F46" s="6">
        <f>F44-F45</f>
        <v>-105338.38000000012</v>
      </c>
      <c r="G46" s="6"/>
      <c r="H46" s="6"/>
      <c r="I46" s="6"/>
      <c r="J46" s="6"/>
      <c r="K46" s="6"/>
      <c r="L46" s="93">
        <f>L44-L45</f>
        <v>-146174.08000000002</v>
      </c>
      <c r="M46" s="7"/>
      <c r="N46" s="110" t="s">
        <v>146</v>
      </c>
      <c r="O46" s="110"/>
      <c r="P46" s="133">
        <f>S47</f>
        <v>-254401.34</v>
      </c>
      <c r="Q46" s="133"/>
      <c r="R46" s="126"/>
      <c r="S46" s="118">
        <v>-280785.87</v>
      </c>
    </row>
    <row r="47" spans="1:19" ht="12.75">
      <c r="A47" s="63" t="s">
        <v>129</v>
      </c>
      <c r="B47" s="7"/>
      <c r="D47" s="7"/>
      <c r="F47" s="54">
        <v>417544.15</v>
      </c>
      <c r="G47" s="6"/>
      <c r="H47" s="6"/>
      <c r="I47" s="6"/>
      <c r="J47" s="6"/>
      <c r="K47" s="6"/>
      <c r="L47" s="94">
        <v>236550.46</v>
      </c>
      <c r="M47" s="7"/>
      <c r="N47" s="112" t="s">
        <v>147</v>
      </c>
      <c r="O47" s="112"/>
      <c r="P47" s="134">
        <f>P45+P46</f>
        <v>2926.5199999999895</v>
      </c>
      <c r="Q47" s="133"/>
      <c r="S47" s="135">
        <f>S45+S46</f>
        <v>-254401.34</v>
      </c>
    </row>
    <row r="48" spans="1:19" ht="12">
      <c r="A48" s="63" t="s">
        <v>130</v>
      </c>
      <c r="B48" s="7"/>
      <c r="D48" s="7"/>
      <c r="F48" s="6">
        <f>F46+F47</f>
        <v>312205.7699999999</v>
      </c>
      <c r="G48" s="6"/>
      <c r="H48" s="6"/>
      <c r="I48" s="6"/>
      <c r="J48" s="6"/>
      <c r="K48" s="6"/>
      <c r="L48" s="93">
        <f>SUM(L46:L47)</f>
        <v>90376.37999999998</v>
      </c>
      <c r="M48" s="7"/>
      <c r="N48" s="110" t="s">
        <v>148</v>
      </c>
      <c r="O48" s="107">
        <v>1323.98</v>
      </c>
      <c r="P48" s="133"/>
      <c r="Q48" s="133"/>
      <c r="R48" s="68">
        <v>0</v>
      </c>
      <c r="S48" s="118"/>
    </row>
    <row r="49" spans="1:19" ht="12">
      <c r="A49" s="63" t="s">
        <v>88</v>
      </c>
      <c r="B49" s="7"/>
      <c r="D49" s="6"/>
      <c r="F49" s="54">
        <v>35352.954</v>
      </c>
      <c r="G49" s="36"/>
      <c r="H49" s="36"/>
      <c r="I49" s="36"/>
      <c r="J49" s="6"/>
      <c r="K49" s="6"/>
      <c r="L49" s="94">
        <v>40640.56</v>
      </c>
      <c r="M49" s="7"/>
      <c r="N49" s="110" t="s">
        <v>149</v>
      </c>
      <c r="O49" s="113">
        <v>800</v>
      </c>
      <c r="P49" s="133">
        <f>O48+O49</f>
        <v>2123.98</v>
      </c>
      <c r="Q49" s="133"/>
      <c r="R49" s="136">
        <v>0</v>
      </c>
      <c r="S49" s="118">
        <v>0</v>
      </c>
    </row>
    <row r="50" spans="1:19" ht="13.5" thickBot="1">
      <c r="A50" s="63" t="s">
        <v>142</v>
      </c>
      <c r="B50" s="7"/>
      <c r="D50" s="6"/>
      <c r="F50" s="6">
        <f>F48-F49</f>
        <v>276852.8159999999</v>
      </c>
      <c r="G50" s="6"/>
      <c r="H50" s="6"/>
      <c r="I50" s="6"/>
      <c r="J50" s="6"/>
      <c r="K50" s="6"/>
      <c r="L50" s="93">
        <f>L48-L49</f>
        <v>49735.81999999998</v>
      </c>
      <c r="M50" s="7"/>
      <c r="N50" s="139" t="s">
        <v>150</v>
      </c>
      <c r="O50" s="7"/>
      <c r="P50" s="122">
        <f>P47-P49</f>
        <v>802.5399999999895</v>
      </c>
      <c r="Q50" s="68"/>
      <c r="R50" s="68"/>
      <c r="S50" s="123">
        <f>S47</f>
        <v>-254401.34</v>
      </c>
    </row>
    <row r="51" spans="1:19" ht="10.5" thickTop="1">
      <c r="A51" s="63" t="s">
        <v>89</v>
      </c>
      <c r="B51" s="7"/>
      <c r="D51" s="6"/>
      <c r="F51" s="6">
        <v>447.36</v>
      </c>
      <c r="G51" s="6"/>
      <c r="H51" s="6"/>
      <c r="I51" s="6"/>
      <c r="J51" s="7"/>
      <c r="K51" s="6"/>
      <c r="L51" s="93">
        <v>1457.05</v>
      </c>
      <c r="M51" s="7"/>
      <c r="N51" s="7"/>
      <c r="O51" s="7"/>
      <c r="P51" s="18"/>
      <c r="Q51" s="18"/>
      <c r="S51" s="116"/>
    </row>
    <row r="52" spans="1:19" ht="9.75">
      <c r="A52" s="63" t="s">
        <v>131</v>
      </c>
      <c r="B52" s="7"/>
      <c r="D52" s="6"/>
      <c r="F52" s="6">
        <v>22030.91</v>
      </c>
      <c r="G52" s="6"/>
      <c r="H52" s="6"/>
      <c r="I52" s="6"/>
      <c r="J52" s="7"/>
      <c r="K52" s="6"/>
      <c r="L52" s="93">
        <v>17133.73</v>
      </c>
      <c r="M52" s="7"/>
      <c r="N52" s="7"/>
      <c r="O52" s="7"/>
      <c r="P52" s="18"/>
      <c r="Q52" s="18"/>
      <c r="S52" s="137"/>
    </row>
    <row r="53" spans="1:19" ht="9.75">
      <c r="A53" s="63" t="s">
        <v>143</v>
      </c>
      <c r="B53" s="7"/>
      <c r="D53" s="6"/>
      <c r="F53" s="89">
        <f>F50+F51-F52</f>
        <v>255269.26599999986</v>
      </c>
      <c r="G53" s="6"/>
      <c r="H53" s="6"/>
      <c r="I53" s="6"/>
      <c r="J53" s="6"/>
      <c r="K53" s="6"/>
      <c r="L53" s="95">
        <f>L50+L51-L52</f>
        <v>34059.139999999985</v>
      </c>
      <c r="M53" s="7"/>
      <c r="N53" s="7"/>
      <c r="O53" s="7"/>
      <c r="P53" s="18"/>
      <c r="Q53" s="18"/>
      <c r="S53" s="116"/>
    </row>
    <row r="54" spans="1:19" ht="9.75">
      <c r="A54" s="63" t="s">
        <v>90</v>
      </c>
      <c r="B54" s="7"/>
      <c r="D54" s="6"/>
      <c r="F54" s="6">
        <v>0</v>
      </c>
      <c r="G54" s="6"/>
      <c r="H54" s="6"/>
      <c r="I54" s="6"/>
      <c r="J54" s="7"/>
      <c r="K54" s="6"/>
      <c r="L54" s="93">
        <v>293</v>
      </c>
      <c r="M54" s="7"/>
      <c r="N54" s="7"/>
      <c r="O54" s="7"/>
      <c r="P54" s="18"/>
      <c r="Q54" s="18"/>
      <c r="S54" s="116"/>
    </row>
    <row r="55" spans="1:19" ht="9.75">
      <c r="A55" s="63" t="s">
        <v>98</v>
      </c>
      <c r="B55" s="7"/>
      <c r="D55" s="6"/>
      <c r="F55" s="6">
        <v>0</v>
      </c>
      <c r="G55" s="6"/>
      <c r="H55" s="6"/>
      <c r="I55" s="6"/>
      <c r="J55" s="7"/>
      <c r="K55" s="6"/>
      <c r="L55" s="93">
        <v>10512.15</v>
      </c>
      <c r="M55" s="7"/>
      <c r="N55" s="6"/>
      <c r="O55" s="6"/>
      <c r="P55" s="18"/>
      <c r="Q55" s="18"/>
      <c r="S55" s="116"/>
    </row>
    <row r="56" spans="1:19" ht="10.5" customHeight="1">
      <c r="A56" s="63"/>
      <c r="B56" s="7"/>
      <c r="D56" s="6"/>
      <c r="F56" s="6"/>
      <c r="G56" s="6"/>
      <c r="H56" s="6"/>
      <c r="I56" s="6"/>
      <c r="J56" s="6"/>
      <c r="K56" s="6"/>
      <c r="L56" s="93"/>
      <c r="M56" s="7"/>
      <c r="N56" s="6"/>
      <c r="O56" s="6"/>
      <c r="P56" s="18"/>
      <c r="Q56" s="18"/>
      <c r="S56" s="116"/>
    </row>
    <row r="57" spans="1:19" ht="9.75">
      <c r="A57" s="63" t="s">
        <v>91</v>
      </c>
      <c r="B57" s="7"/>
      <c r="D57" s="6"/>
      <c r="F57" s="6">
        <v>2058.59</v>
      </c>
      <c r="G57" s="6"/>
      <c r="H57" s="6"/>
      <c r="I57" s="6"/>
      <c r="J57" s="6"/>
      <c r="K57" s="6"/>
      <c r="L57" s="93">
        <v>3130.54</v>
      </c>
      <c r="M57" s="7"/>
      <c r="N57" s="7"/>
      <c r="O57" s="7"/>
      <c r="P57" s="18"/>
      <c r="Q57" s="18"/>
      <c r="S57" s="116"/>
    </row>
    <row r="58" spans="1:19" ht="9.75">
      <c r="A58" s="63" t="s">
        <v>121</v>
      </c>
      <c r="B58" s="7"/>
      <c r="D58" s="6"/>
      <c r="F58" s="89">
        <f>F53+F57</f>
        <v>257327.85599999985</v>
      </c>
      <c r="G58" s="6"/>
      <c r="H58" s="6"/>
      <c r="I58" s="6"/>
      <c r="J58" s="6"/>
      <c r="K58" s="6"/>
      <c r="L58" s="95">
        <f>L53-L54-L55+L57</f>
        <v>26384.529999999984</v>
      </c>
      <c r="M58" s="7"/>
      <c r="N58" s="7"/>
      <c r="O58" s="7"/>
      <c r="P58" s="18"/>
      <c r="Q58" s="18"/>
      <c r="S58" s="116"/>
    </row>
    <row r="59" spans="1:19" ht="9.75">
      <c r="A59" s="63" t="s">
        <v>122</v>
      </c>
      <c r="B59" s="7"/>
      <c r="D59" s="6">
        <v>11570.56</v>
      </c>
      <c r="F59" s="6"/>
      <c r="G59" s="6"/>
      <c r="H59" s="6"/>
      <c r="I59" s="6"/>
      <c r="J59" s="6">
        <v>7541.07</v>
      </c>
      <c r="K59" s="6"/>
      <c r="L59" s="93"/>
      <c r="M59" s="7"/>
      <c r="N59" s="7"/>
      <c r="O59" s="7"/>
      <c r="P59" s="18"/>
      <c r="Q59" s="18"/>
      <c r="S59" s="116"/>
    </row>
    <row r="60" spans="1:19" ht="9.75">
      <c r="A60" s="63" t="s">
        <v>123</v>
      </c>
      <c r="B60" s="7"/>
      <c r="D60" s="54">
        <v>11570.56</v>
      </c>
      <c r="F60" s="6"/>
      <c r="G60" s="6"/>
      <c r="H60" s="6"/>
      <c r="I60" s="6"/>
      <c r="J60" s="54">
        <v>7541.07</v>
      </c>
      <c r="K60" s="6"/>
      <c r="L60" s="93"/>
      <c r="M60" s="7"/>
      <c r="N60" s="7"/>
      <c r="O60" s="7"/>
      <c r="P60" s="18"/>
      <c r="Q60" s="18"/>
      <c r="S60" s="116"/>
    </row>
    <row r="61" spans="1:19" ht="10.5" thickBot="1">
      <c r="A61" s="63" t="s">
        <v>124</v>
      </c>
      <c r="B61" s="7"/>
      <c r="D61" s="6"/>
      <c r="F61" s="90">
        <f>F58</f>
        <v>257327.85599999985</v>
      </c>
      <c r="G61" s="6"/>
      <c r="H61" s="6"/>
      <c r="I61" s="6"/>
      <c r="J61" s="6"/>
      <c r="K61" s="6"/>
      <c r="L61" s="96">
        <f>L58</f>
        <v>26384.529999999984</v>
      </c>
      <c r="M61" s="7"/>
      <c r="N61" s="7"/>
      <c r="O61" s="7"/>
      <c r="P61" s="18"/>
      <c r="Q61" s="18"/>
      <c r="S61" s="116"/>
    </row>
    <row r="62" spans="1:19" ht="12" thickTop="1">
      <c r="A62" s="63"/>
      <c r="B62" s="6"/>
      <c r="C62" s="6"/>
      <c r="D62" s="6"/>
      <c r="E62" s="6"/>
      <c r="F62" s="10"/>
      <c r="G62" s="10"/>
      <c r="H62" s="6"/>
      <c r="I62" s="6"/>
      <c r="J62" s="7"/>
      <c r="L62" s="97"/>
      <c r="M62" s="7"/>
      <c r="N62" s="7"/>
      <c r="O62" s="7"/>
      <c r="P62" s="18"/>
      <c r="Q62" s="18"/>
      <c r="S62" s="116"/>
    </row>
    <row r="63" spans="1:19" ht="11.25">
      <c r="A63" s="63"/>
      <c r="B63" s="6"/>
      <c r="C63" s="6"/>
      <c r="D63" s="6"/>
      <c r="E63" s="6"/>
      <c r="F63" s="10"/>
      <c r="G63" s="10"/>
      <c r="H63" s="6"/>
      <c r="I63" s="6"/>
      <c r="J63" s="7"/>
      <c r="L63" s="98"/>
      <c r="M63" s="7"/>
      <c r="N63" s="7"/>
      <c r="O63" s="7"/>
      <c r="P63" s="18"/>
      <c r="Q63" s="18"/>
      <c r="S63" s="116"/>
    </row>
    <row r="64" spans="1:19" ht="11.25">
      <c r="A64" s="81"/>
      <c r="B64" s="54"/>
      <c r="C64" s="54"/>
      <c r="D64" s="54"/>
      <c r="E64" s="54"/>
      <c r="F64" s="58"/>
      <c r="G64" s="58"/>
      <c r="H64" s="54"/>
      <c r="I64" s="54"/>
      <c r="J64" s="57"/>
      <c r="K64" s="57"/>
      <c r="L64" s="99"/>
      <c r="M64" s="57"/>
      <c r="N64" s="57"/>
      <c r="O64" s="57"/>
      <c r="P64" s="17"/>
      <c r="Q64" s="17"/>
      <c r="R64" s="17"/>
      <c r="S64" s="117"/>
    </row>
    <row r="65" spans="1:19" ht="9.75">
      <c r="A65" s="63"/>
      <c r="B65" s="7"/>
      <c r="D65" s="7"/>
      <c r="F65" s="6"/>
      <c r="G65" s="6"/>
      <c r="H65" s="6"/>
      <c r="I65" s="6"/>
      <c r="J65" s="7"/>
      <c r="L65" s="6"/>
      <c r="M65" s="7"/>
      <c r="N65" s="7"/>
      <c r="O65" s="7"/>
      <c r="P65" s="18"/>
      <c r="Q65" s="18"/>
      <c r="S65" s="116"/>
    </row>
    <row r="66" spans="1:19" s="51" customFormat="1" ht="12.75" customHeight="1">
      <c r="A66" s="156" t="s">
        <v>162</v>
      </c>
      <c r="B66" s="157"/>
      <c r="C66" s="157"/>
      <c r="D66" s="157"/>
      <c r="E66" s="157"/>
      <c r="F66" s="157"/>
      <c r="G66" s="157"/>
      <c r="H66" s="157"/>
      <c r="I66" s="157"/>
      <c r="J66" s="157"/>
      <c r="K66" s="157"/>
      <c r="L66" s="157"/>
      <c r="M66" s="157"/>
      <c r="N66" s="157"/>
      <c r="O66" s="157"/>
      <c r="P66" s="157"/>
      <c r="Q66" s="157"/>
      <c r="R66" s="157"/>
      <c r="S66" s="158"/>
    </row>
    <row r="67" spans="1:19" ht="9.75">
      <c r="A67" s="63"/>
      <c r="B67" s="7"/>
      <c r="D67" s="7"/>
      <c r="F67" s="7"/>
      <c r="H67" s="7"/>
      <c r="J67" s="7"/>
      <c r="L67" s="7"/>
      <c r="M67" s="7"/>
      <c r="N67" s="7"/>
      <c r="O67" s="7"/>
      <c r="P67" s="18"/>
      <c r="Q67" s="18"/>
      <c r="S67" s="116"/>
    </row>
    <row r="68" spans="1:19" ht="9.75">
      <c r="A68" s="85" t="s">
        <v>79</v>
      </c>
      <c r="B68" s="7"/>
      <c r="D68" s="7"/>
      <c r="F68" s="151" t="s">
        <v>80</v>
      </c>
      <c r="G68" s="151"/>
      <c r="H68" s="151"/>
      <c r="J68" s="7"/>
      <c r="L68" s="7"/>
      <c r="M68" s="7"/>
      <c r="N68" s="86" t="s">
        <v>75</v>
      </c>
      <c r="O68" s="86"/>
      <c r="P68" s="18"/>
      <c r="Q68" s="18"/>
      <c r="S68" s="116"/>
    </row>
    <row r="69" spans="1:19" ht="9.75">
      <c r="A69" s="63"/>
      <c r="B69" s="7"/>
      <c r="D69" s="7"/>
      <c r="F69" s="7"/>
      <c r="H69" s="7"/>
      <c r="J69" s="7"/>
      <c r="L69" s="7"/>
      <c r="M69" s="7"/>
      <c r="N69" s="7"/>
      <c r="O69" s="7"/>
      <c r="P69" s="18"/>
      <c r="Q69" s="18"/>
      <c r="S69" s="116"/>
    </row>
    <row r="70" spans="1:19" ht="9.75">
      <c r="A70" s="63"/>
      <c r="B70" s="7"/>
      <c r="D70" s="7"/>
      <c r="F70" s="7"/>
      <c r="H70" s="7"/>
      <c r="J70" s="7"/>
      <c r="L70" s="7"/>
      <c r="M70" s="7"/>
      <c r="N70" s="7"/>
      <c r="O70" s="7"/>
      <c r="P70" s="18"/>
      <c r="Q70" s="18"/>
      <c r="S70" s="116"/>
    </row>
    <row r="71" spans="1:19" ht="9.75">
      <c r="A71" s="85"/>
      <c r="B71" s="7"/>
      <c r="D71" s="7"/>
      <c r="F71" s="7"/>
      <c r="H71" s="7"/>
      <c r="J71" s="7"/>
      <c r="L71" s="7"/>
      <c r="M71" s="7"/>
      <c r="N71" s="7"/>
      <c r="O71" s="7"/>
      <c r="P71" s="18"/>
      <c r="Q71" s="18"/>
      <c r="S71" s="116"/>
    </row>
    <row r="72" spans="1:19" ht="9.75">
      <c r="A72" s="63"/>
      <c r="B72" s="7"/>
      <c r="D72" s="7"/>
      <c r="F72" s="7"/>
      <c r="H72" s="7"/>
      <c r="J72" s="7"/>
      <c r="L72" s="7"/>
      <c r="M72" s="7"/>
      <c r="N72" s="7"/>
      <c r="O72" s="7"/>
      <c r="P72" s="18"/>
      <c r="Q72" s="18"/>
      <c r="S72" s="116"/>
    </row>
    <row r="73" spans="1:19" ht="9.75">
      <c r="A73" s="85" t="s">
        <v>118</v>
      </c>
      <c r="B73" s="7"/>
      <c r="D73" s="7"/>
      <c r="F73" s="151" t="s">
        <v>81</v>
      </c>
      <c r="G73" s="151"/>
      <c r="H73" s="151"/>
      <c r="I73" s="151"/>
      <c r="J73" s="7"/>
      <c r="L73" s="7"/>
      <c r="M73" s="7"/>
      <c r="N73" s="18" t="s">
        <v>85</v>
      </c>
      <c r="O73" s="18"/>
      <c r="P73" s="18"/>
      <c r="Q73" s="18"/>
      <c r="S73" s="116"/>
    </row>
    <row r="74" spans="1:19" ht="9.75">
      <c r="A74" s="138" t="s">
        <v>151</v>
      </c>
      <c r="B74" s="57"/>
      <c r="C74" s="57"/>
      <c r="D74" s="57"/>
      <c r="E74" s="57"/>
      <c r="F74" s="145" t="s">
        <v>82</v>
      </c>
      <c r="G74" s="145"/>
      <c r="H74" s="145"/>
      <c r="I74" s="145"/>
      <c r="J74" s="57"/>
      <c r="K74" s="57"/>
      <c r="L74" s="57"/>
      <c r="M74" s="57"/>
      <c r="N74" s="17" t="s">
        <v>28</v>
      </c>
      <c r="O74" s="17"/>
      <c r="P74" s="17"/>
      <c r="Q74" s="17"/>
      <c r="R74" s="17"/>
      <c r="S74" s="117"/>
    </row>
    <row r="75" spans="1:19" ht="9.75">
      <c r="A75" s="140"/>
      <c r="B75" s="7"/>
      <c r="D75" s="7"/>
      <c r="F75" s="18"/>
      <c r="G75" s="18"/>
      <c r="H75" s="18"/>
      <c r="I75" s="18"/>
      <c r="J75" s="7"/>
      <c r="L75" s="7"/>
      <c r="M75" s="7"/>
      <c r="N75" s="18"/>
      <c r="O75" s="18"/>
      <c r="P75" s="18"/>
      <c r="Q75" s="18"/>
      <c r="S75" s="116"/>
    </row>
    <row r="76" spans="1:19" ht="10.5">
      <c r="A76" s="159" t="s">
        <v>152</v>
      </c>
      <c r="B76" s="160"/>
      <c r="C76" s="160"/>
      <c r="D76" s="160"/>
      <c r="E76" s="160"/>
      <c r="F76" s="160"/>
      <c r="G76" s="160"/>
      <c r="H76" s="160"/>
      <c r="I76" s="160"/>
      <c r="J76" s="160"/>
      <c r="K76" s="160"/>
      <c r="L76" s="160"/>
      <c r="M76" s="160"/>
      <c r="N76" s="160"/>
      <c r="O76" s="160"/>
      <c r="P76" s="160"/>
      <c r="Q76" s="160"/>
      <c r="R76" s="160"/>
      <c r="S76" s="161"/>
    </row>
    <row r="77" spans="1:19" ht="10.5">
      <c r="A77" s="159" t="s">
        <v>153</v>
      </c>
      <c r="B77" s="160"/>
      <c r="C77" s="160"/>
      <c r="D77" s="160"/>
      <c r="E77" s="160"/>
      <c r="F77" s="160"/>
      <c r="G77" s="160"/>
      <c r="H77" s="160"/>
      <c r="I77" s="160"/>
      <c r="J77" s="160"/>
      <c r="K77" s="160"/>
      <c r="L77" s="160"/>
      <c r="M77" s="160"/>
      <c r="N77" s="160"/>
      <c r="O77" s="160"/>
      <c r="P77" s="160"/>
      <c r="Q77" s="160"/>
      <c r="R77" s="160"/>
      <c r="S77" s="161"/>
    </row>
    <row r="78" spans="1:19" ht="10.5">
      <c r="A78" s="159" t="s">
        <v>154</v>
      </c>
      <c r="B78" s="160"/>
      <c r="C78" s="160"/>
      <c r="D78" s="160"/>
      <c r="E78" s="160"/>
      <c r="F78" s="160"/>
      <c r="G78" s="160"/>
      <c r="H78" s="160"/>
      <c r="I78" s="160"/>
      <c r="J78" s="160"/>
      <c r="K78" s="160"/>
      <c r="L78" s="160"/>
      <c r="M78" s="160"/>
      <c r="N78" s="160"/>
      <c r="O78" s="160"/>
      <c r="P78" s="160"/>
      <c r="Q78" s="160"/>
      <c r="R78" s="160"/>
      <c r="S78" s="161"/>
    </row>
    <row r="79" spans="1:19" ht="9.75">
      <c r="A79" s="162" t="s">
        <v>160</v>
      </c>
      <c r="B79" s="163"/>
      <c r="C79" s="163"/>
      <c r="D79" s="163"/>
      <c r="E79" s="163"/>
      <c r="F79" s="163"/>
      <c r="G79" s="163"/>
      <c r="H79" s="163"/>
      <c r="I79" s="163"/>
      <c r="J79" s="163"/>
      <c r="K79" s="163"/>
      <c r="L79" s="163"/>
      <c r="M79" s="163"/>
      <c r="N79" s="163"/>
      <c r="O79" s="163"/>
      <c r="P79" s="163"/>
      <c r="Q79" s="163"/>
      <c r="R79" s="163"/>
      <c r="S79" s="164"/>
    </row>
    <row r="80" spans="1:19" ht="9.75">
      <c r="A80" s="165"/>
      <c r="B80" s="163"/>
      <c r="C80" s="163"/>
      <c r="D80" s="163"/>
      <c r="E80" s="163"/>
      <c r="F80" s="163"/>
      <c r="G80" s="163"/>
      <c r="H80" s="163"/>
      <c r="I80" s="163"/>
      <c r="J80" s="163"/>
      <c r="K80" s="163"/>
      <c r="L80" s="163"/>
      <c r="M80" s="163"/>
      <c r="N80" s="163"/>
      <c r="O80" s="163"/>
      <c r="P80" s="163"/>
      <c r="Q80" s="163"/>
      <c r="R80" s="163"/>
      <c r="S80" s="164"/>
    </row>
    <row r="81" spans="1:19" ht="9.75">
      <c r="A81" s="165"/>
      <c r="B81" s="163"/>
      <c r="C81" s="163"/>
      <c r="D81" s="163"/>
      <c r="E81" s="163"/>
      <c r="F81" s="163"/>
      <c r="G81" s="163"/>
      <c r="H81" s="163"/>
      <c r="I81" s="163"/>
      <c r="J81" s="163"/>
      <c r="K81" s="163"/>
      <c r="L81" s="163"/>
      <c r="M81" s="163"/>
      <c r="N81" s="163"/>
      <c r="O81" s="163"/>
      <c r="P81" s="163"/>
      <c r="Q81" s="163"/>
      <c r="R81" s="163"/>
      <c r="S81" s="164"/>
    </row>
    <row r="82" spans="1:19" ht="9.75">
      <c r="A82" s="165"/>
      <c r="B82" s="163"/>
      <c r="C82" s="163"/>
      <c r="D82" s="163"/>
      <c r="E82" s="163"/>
      <c r="F82" s="163"/>
      <c r="G82" s="163"/>
      <c r="H82" s="163"/>
      <c r="I82" s="163"/>
      <c r="J82" s="163"/>
      <c r="K82" s="163"/>
      <c r="L82" s="163"/>
      <c r="M82" s="163"/>
      <c r="N82" s="163"/>
      <c r="O82" s="163"/>
      <c r="P82" s="163"/>
      <c r="Q82" s="163"/>
      <c r="R82" s="163"/>
      <c r="S82" s="164"/>
    </row>
    <row r="83" spans="1:19" ht="9.75">
      <c r="A83" s="165"/>
      <c r="B83" s="163"/>
      <c r="C83" s="163"/>
      <c r="D83" s="163"/>
      <c r="E83" s="163"/>
      <c r="F83" s="163"/>
      <c r="G83" s="163"/>
      <c r="H83" s="163"/>
      <c r="I83" s="163"/>
      <c r="J83" s="163"/>
      <c r="K83" s="163"/>
      <c r="L83" s="163"/>
      <c r="M83" s="163"/>
      <c r="N83" s="163"/>
      <c r="O83" s="163"/>
      <c r="P83" s="163"/>
      <c r="Q83" s="163"/>
      <c r="R83" s="163"/>
      <c r="S83" s="164"/>
    </row>
    <row r="84" spans="1:19" ht="9.75">
      <c r="A84" s="165"/>
      <c r="B84" s="163"/>
      <c r="C84" s="163"/>
      <c r="D84" s="163"/>
      <c r="E84" s="163"/>
      <c r="F84" s="163"/>
      <c r="G84" s="163"/>
      <c r="H84" s="163"/>
      <c r="I84" s="163"/>
      <c r="J84" s="163"/>
      <c r="K84" s="163"/>
      <c r="L84" s="163"/>
      <c r="M84" s="163"/>
      <c r="N84" s="163"/>
      <c r="O84" s="163"/>
      <c r="P84" s="163"/>
      <c r="Q84" s="163"/>
      <c r="R84" s="163"/>
      <c r="S84" s="164"/>
    </row>
    <row r="85" spans="1:19" ht="9.75">
      <c r="A85" s="165"/>
      <c r="B85" s="163"/>
      <c r="C85" s="163"/>
      <c r="D85" s="163"/>
      <c r="E85" s="163"/>
      <c r="F85" s="163"/>
      <c r="G85" s="163"/>
      <c r="H85" s="163"/>
      <c r="I85" s="163"/>
      <c r="J85" s="163"/>
      <c r="K85" s="163"/>
      <c r="L85" s="163"/>
      <c r="M85" s="163"/>
      <c r="N85" s="163"/>
      <c r="O85" s="163"/>
      <c r="P85" s="163"/>
      <c r="Q85" s="163"/>
      <c r="R85" s="163"/>
      <c r="S85" s="164"/>
    </row>
    <row r="86" spans="1:19" ht="9.75">
      <c r="A86" s="165"/>
      <c r="B86" s="163"/>
      <c r="C86" s="163"/>
      <c r="D86" s="163"/>
      <c r="E86" s="163"/>
      <c r="F86" s="163"/>
      <c r="G86" s="163"/>
      <c r="H86" s="163"/>
      <c r="I86" s="163"/>
      <c r="J86" s="163"/>
      <c r="K86" s="163"/>
      <c r="L86" s="163"/>
      <c r="M86" s="163"/>
      <c r="N86" s="163"/>
      <c r="O86" s="163"/>
      <c r="P86" s="163"/>
      <c r="Q86" s="163"/>
      <c r="R86" s="163"/>
      <c r="S86" s="164"/>
    </row>
    <row r="87" spans="1:19" ht="9.75">
      <c r="A87" s="165"/>
      <c r="B87" s="163"/>
      <c r="C87" s="163"/>
      <c r="D87" s="163"/>
      <c r="E87" s="163"/>
      <c r="F87" s="163"/>
      <c r="G87" s="163"/>
      <c r="H87" s="163"/>
      <c r="I87" s="163"/>
      <c r="J87" s="163"/>
      <c r="K87" s="163"/>
      <c r="L87" s="163"/>
      <c r="M87" s="163"/>
      <c r="N87" s="163"/>
      <c r="O87" s="163"/>
      <c r="P87" s="163"/>
      <c r="Q87" s="163"/>
      <c r="R87" s="163"/>
      <c r="S87" s="164"/>
    </row>
    <row r="88" spans="1:19" ht="9.75">
      <c r="A88" s="165"/>
      <c r="B88" s="163"/>
      <c r="C88" s="163"/>
      <c r="D88" s="163"/>
      <c r="E88" s="163"/>
      <c r="F88" s="163"/>
      <c r="G88" s="163"/>
      <c r="H88" s="163"/>
      <c r="I88" s="163"/>
      <c r="J88" s="163"/>
      <c r="K88" s="163"/>
      <c r="L88" s="163"/>
      <c r="M88" s="163"/>
      <c r="N88" s="163"/>
      <c r="O88" s="163"/>
      <c r="P88" s="163"/>
      <c r="Q88" s="163"/>
      <c r="R88" s="163"/>
      <c r="S88" s="164"/>
    </row>
    <row r="89" spans="1:19" ht="9.75">
      <c r="A89" s="165"/>
      <c r="B89" s="163"/>
      <c r="C89" s="163"/>
      <c r="D89" s="163"/>
      <c r="E89" s="163"/>
      <c r="F89" s="163"/>
      <c r="G89" s="163"/>
      <c r="H89" s="163"/>
      <c r="I89" s="163"/>
      <c r="J89" s="163"/>
      <c r="K89" s="163"/>
      <c r="L89" s="163"/>
      <c r="M89" s="163"/>
      <c r="N89" s="163"/>
      <c r="O89" s="163"/>
      <c r="P89" s="163"/>
      <c r="Q89" s="163"/>
      <c r="R89" s="163"/>
      <c r="S89" s="164"/>
    </row>
    <row r="90" spans="1:19" ht="9.75">
      <c r="A90" s="165"/>
      <c r="B90" s="163"/>
      <c r="C90" s="163"/>
      <c r="D90" s="163"/>
      <c r="E90" s="163"/>
      <c r="F90" s="163"/>
      <c r="G90" s="163"/>
      <c r="H90" s="163"/>
      <c r="I90" s="163"/>
      <c r="J90" s="163"/>
      <c r="K90" s="163"/>
      <c r="L90" s="163"/>
      <c r="M90" s="163"/>
      <c r="N90" s="163"/>
      <c r="O90" s="163"/>
      <c r="P90" s="163"/>
      <c r="Q90" s="163"/>
      <c r="R90" s="163"/>
      <c r="S90" s="164"/>
    </row>
    <row r="91" spans="1:19" ht="9.75">
      <c r="A91" s="165"/>
      <c r="B91" s="163"/>
      <c r="C91" s="163"/>
      <c r="D91" s="163"/>
      <c r="E91" s="163"/>
      <c r="F91" s="163"/>
      <c r="G91" s="163"/>
      <c r="H91" s="163"/>
      <c r="I91" s="163"/>
      <c r="J91" s="163"/>
      <c r="K91" s="163"/>
      <c r="L91" s="163"/>
      <c r="M91" s="163"/>
      <c r="N91" s="163"/>
      <c r="O91" s="163"/>
      <c r="P91" s="163"/>
      <c r="Q91" s="163"/>
      <c r="R91" s="163"/>
      <c r="S91" s="164"/>
    </row>
    <row r="92" spans="1:19" ht="9.75">
      <c r="A92" s="165"/>
      <c r="B92" s="163"/>
      <c r="C92" s="163"/>
      <c r="D92" s="163"/>
      <c r="E92" s="163"/>
      <c r="F92" s="163"/>
      <c r="G92" s="163"/>
      <c r="H92" s="163"/>
      <c r="I92" s="163"/>
      <c r="J92" s="163"/>
      <c r="K92" s="163"/>
      <c r="L92" s="163"/>
      <c r="M92" s="163"/>
      <c r="N92" s="163"/>
      <c r="O92" s="163"/>
      <c r="P92" s="163"/>
      <c r="Q92" s="163"/>
      <c r="R92" s="163"/>
      <c r="S92" s="164"/>
    </row>
    <row r="93" spans="1:19" ht="9.75">
      <c r="A93" s="165"/>
      <c r="B93" s="163"/>
      <c r="C93" s="163"/>
      <c r="D93" s="163"/>
      <c r="E93" s="163"/>
      <c r="F93" s="163"/>
      <c r="G93" s="163"/>
      <c r="H93" s="163"/>
      <c r="I93" s="163"/>
      <c r="J93" s="163"/>
      <c r="K93" s="163"/>
      <c r="L93" s="163"/>
      <c r="M93" s="163"/>
      <c r="N93" s="163"/>
      <c r="O93" s="163"/>
      <c r="P93" s="163"/>
      <c r="Q93" s="163"/>
      <c r="R93" s="163"/>
      <c r="S93" s="164"/>
    </row>
    <row r="94" spans="1:19" ht="9.75">
      <c r="A94" s="165"/>
      <c r="B94" s="163"/>
      <c r="C94" s="163"/>
      <c r="D94" s="163"/>
      <c r="E94" s="163"/>
      <c r="F94" s="163"/>
      <c r="G94" s="163"/>
      <c r="H94" s="163"/>
      <c r="I94" s="163"/>
      <c r="J94" s="163"/>
      <c r="K94" s="163"/>
      <c r="L94" s="163"/>
      <c r="M94" s="163"/>
      <c r="N94" s="163"/>
      <c r="O94" s="163"/>
      <c r="P94" s="163"/>
      <c r="Q94" s="163"/>
      <c r="R94" s="163"/>
      <c r="S94" s="164"/>
    </row>
    <row r="95" spans="1:19" ht="9.75">
      <c r="A95" s="165"/>
      <c r="B95" s="163"/>
      <c r="C95" s="163"/>
      <c r="D95" s="163"/>
      <c r="E95" s="163"/>
      <c r="F95" s="163"/>
      <c r="G95" s="163"/>
      <c r="H95" s="163"/>
      <c r="I95" s="163"/>
      <c r="J95" s="163"/>
      <c r="K95" s="163"/>
      <c r="L95" s="163"/>
      <c r="M95" s="163"/>
      <c r="N95" s="163"/>
      <c r="O95" s="163"/>
      <c r="P95" s="163"/>
      <c r="Q95" s="163"/>
      <c r="R95" s="163"/>
      <c r="S95" s="164"/>
    </row>
    <row r="96" spans="1:19" ht="9.75">
      <c r="A96" s="165"/>
      <c r="B96" s="163"/>
      <c r="C96" s="163"/>
      <c r="D96" s="163"/>
      <c r="E96" s="163"/>
      <c r="F96" s="163"/>
      <c r="G96" s="163"/>
      <c r="H96" s="163"/>
      <c r="I96" s="163"/>
      <c r="J96" s="163"/>
      <c r="K96" s="163"/>
      <c r="L96" s="163"/>
      <c r="M96" s="163"/>
      <c r="N96" s="163"/>
      <c r="O96" s="163"/>
      <c r="P96" s="163"/>
      <c r="Q96" s="163"/>
      <c r="R96" s="163"/>
      <c r="S96" s="164"/>
    </row>
    <row r="97" spans="1:19" ht="9.75">
      <c r="A97" s="165"/>
      <c r="B97" s="163"/>
      <c r="C97" s="163"/>
      <c r="D97" s="163"/>
      <c r="E97" s="163"/>
      <c r="F97" s="163"/>
      <c r="G97" s="163"/>
      <c r="H97" s="163"/>
      <c r="I97" s="163"/>
      <c r="J97" s="163"/>
      <c r="K97" s="163"/>
      <c r="L97" s="163"/>
      <c r="M97" s="163"/>
      <c r="N97" s="163"/>
      <c r="O97" s="163"/>
      <c r="P97" s="163"/>
      <c r="Q97" s="163"/>
      <c r="R97" s="163"/>
      <c r="S97" s="164"/>
    </row>
    <row r="98" spans="1:19" ht="9.75">
      <c r="A98" s="165"/>
      <c r="B98" s="163"/>
      <c r="C98" s="163"/>
      <c r="D98" s="163"/>
      <c r="E98" s="163"/>
      <c r="F98" s="163"/>
      <c r="G98" s="163"/>
      <c r="H98" s="163"/>
      <c r="I98" s="163"/>
      <c r="J98" s="163"/>
      <c r="K98" s="163"/>
      <c r="L98" s="163"/>
      <c r="M98" s="163"/>
      <c r="N98" s="163"/>
      <c r="O98" s="163"/>
      <c r="P98" s="163"/>
      <c r="Q98" s="163"/>
      <c r="R98" s="163"/>
      <c r="S98" s="164"/>
    </row>
    <row r="99" spans="1:19" ht="9.75">
      <c r="A99" s="165"/>
      <c r="B99" s="163"/>
      <c r="C99" s="163"/>
      <c r="D99" s="163"/>
      <c r="E99" s="163"/>
      <c r="F99" s="163"/>
      <c r="G99" s="163"/>
      <c r="H99" s="163"/>
      <c r="I99" s="163"/>
      <c r="J99" s="163"/>
      <c r="K99" s="163"/>
      <c r="L99" s="163"/>
      <c r="M99" s="163"/>
      <c r="N99" s="163"/>
      <c r="O99" s="163"/>
      <c r="P99" s="163"/>
      <c r="Q99" s="163"/>
      <c r="R99" s="163"/>
      <c r="S99" s="164"/>
    </row>
    <row r="100" spans="1:19" ht="9.75">
      <c r="A100" s="165"/>
      <c r="B100" s="163"/>
      <c r="C100" s="163"/>
      <c r="D100" s="163"/>
      <c r="E100" s="163"/>
      <c r="F100" s="163"/>
      <c r="G100" s="163"/>
      <c r="H100" s="163"/>
      <c r="I100" s="163"/>
      <c r="J100" s="163"/>
      <c r="K100" s="163"/>
      <c r="L100" s="163"/>
      <c r="M100" s="163"/>
      <c r="N100" s="163"/>
      <c r="O100" s="163"/>
      <c r="P100" s="163"/>
      <c r="Q100" s="163"/>
      <c r="R100" s="163"/>
      <c r="S100" s="164"/>
    </row>
    <row r="101" spans="1:19" ht="9.75">
      <c r="A101" s="165"/>
      <c r="B101" s="163"/>
      <c r="C101" s="163"/>
      <c r="D101" s="163"/>
      <c r="E101" s="163"/>
      <c r="F101" s="163"/>
      <c r="G101" s="163"/>
      <c r="H101" s="163"/>
      <c r="I101" s="163"/>
      <c r="J101" s="163"/>
      <c r="K101" s="163"/>
      <c r="L101" s="163"/>
      <c r="M101" s="163"/>
      <c r="N101" s="163"/>
      <c r="O101" s="163"/>
      <c r="P101" s="163"/>
      <c r="Q101" s="163"/>
      <c r="R101" s="163"/>
      <c r="S101" s="164"/>
    </row>
    <row r="102" spans="1:19" ht="9.75">
      <c r="A102" s="165"/>
      <c r="B102" s="163"/>
      <c r="C102" s="163"/>
      <c r="D102" s="163"/>
      <c r="E102" s="163"/>
      <c r="F102" s="163"/>
      <c r="G102" s="163"/>
      <c r="H102" s="163"/>
      <c r="I102" s="163"/>
      <c r="J102" s="163"/>
      <c r="K102" s="163"/>
      <c r="L102" s="163"/>
      <c r="M102" s="163"/>
      <c r="N102" s="163"/>
      <c r="O102" s="163"/>
      <c r="P102" s="163"/>
      <c r="Q102" s="163"/>
      <c r="R102" s="163"/>
      <c r="S102" s="164"/>
    </row>
    <row r="103" spans="1:19" ht="9.75">
      <c r="A103" s="165"/>
      <c r="B103" s="163"/>
      <c r="C103" s="163"/>
      <c r="D103" s="163"/>
      <c r="E103" s="163"/>
      <c r="F103" s="163"/>
      <c r="G103" s="163"/>
      <c r="H103" s="163"/>
      <c r="I103" s="163"/>
      <c r="J103" s="163"/>
      <c r="K103" s="163"/>
      <c r="L103" s="163"/>
      <c r="M103" s="163"/>
      <c r="N103" s="163"/>
      <c r="O103" s="163"/>
      <c r="P103" s="163"/>
      <c r="Q103" s="163"/>
      <c r="R103" s="163"/>
      <c r="S103" s="164"/>
    </row>
    <row r="104" spans="1:19" ht="9.75">
      <c r="A104" s="165"/>
      <c r="B104" s="163"/>
      <c r="C104" s="163"/>
      <c r="D104" s="163"/>
      <c r="E104" s="163"/>
      <c r="F104" s="163"/>
      <c r="G104" s="163"/>
      <c r="H104" s="163"/>
      <c r="I104" s="163"/>
      <c r="J104" s="163"/>
      <c r="K104" s="163"/>
      <c r="L104" s="163"/>
      <c r="M104" s="163"/>
      <c r="N104" s="163"/>
      <c r="O104" s="163"/>
      <c r="P104" s="163"/>
      <c r="Q104" s="163"/>
      <c r="R104" s="163"/>
      <c r="S104" s="164"/>
    </row>
    <row r="105" spans="1:19" ht="9.75">
      <c r="A105" s="165"/>
      <c r="B105" s="163"/>
      <c r="C105" s="163"/>
      <c r="D105" s="163"/>
      <c r="E105" s="163"/>
      <c r="F105" s="163"/>
      <c r="G105" s="163"/>
      <c r="H105" s="163"/>
      <c r="I105" s="163"/>
      <c r="J105" s="163"/>
      <c r="K105" s="163"/>
      <c r="L105" s="163"/>
      <c r="M105" s="163"/>
      <c r="N105" s="163"/>
      <c r="O105" s="163"/>
      <c r="P105" s="163"/>
      <c r="Q105" s="163"/>
      <c r="R105" s="163"/>
      <c r="S105" s="164"/>
    </row>
    <row r="106" spans="1:19" ht="9.75">
      <c r="A106" s="165"/>
      <c r="B106" s="163"/>
      <c r="C106" s="163"/>
      <c r="D106" s="163"/>
      <c r="E106" s="163"/>
      <c r="F106" s="163"/>
      <c r="G106" s="163"/>
      <c r="H106" s="163"/>
      <c r="I106" s="163"/>
      <c r="J106" s="163"/>
      <c r="K106" s="163"/>
      <c r="L106" s="163"/>
      <c r="M106" s="163"/>
      <c r="N106" s="163"/>
      <c r="O106" s="163"/>
      <c r="P106" s="163"/>
      <c r="Q106" s="163"/>
      <c r="R106" s="163"/>
      <c r="S106" s="164"/>
    </row>
    <row r="107" spans="1:19" ht="9.75">
      <c r="A107" s="165"/>
      <c r="B107" s="163"/>
      <c r="C107" s="163"/>
      <c r="D107" s="163"/>
      <c r="E107" s="163"/>
      <c r="F107" s="163"/>
      <c r="G107" s="163"/>
      <c r="H107" s="163"/>
      <c r="I107" s="163"/>
      <c r="J107" s="163"/>
      <c r="K107" s="163"/>
      <c r="L107" s="163"/>
      <c r="M107" s="163"/>
      <c r="N107" s="163"/>
      <c r="O107" s="163"/>
      <c r="P107" s="163"/>
      <c r="Q107" s="163"/>
      <c r="R107" s="163"/>
      <c r="S107" s="164"/>
    </row>
    <row r="108" spans="1:19" ht="9.75">
      <c r="A108" s="165"/>
      <c r="B108" s="163"/>
      <c r="C108" s="163"/>
      <c r="D108" s="163"/>
      <c r="E108" s="163"/>
      <c r="F108" s="163"/>
      <c r="G108" s="163"/>
      <c r="H108" s="163"/>
      <c r="I108" s="163"/>
      <c r="J108" s="163"/>
      <c r="K108" s="163"/>
      <c r="L108" s="163"/>
      <c r="M108" s="163"/>
      <c r="N108" s="163"/>
      <c r="O108" s="163"/>
      <c r="P108" s="163"/>
      <c r="Q108" s="163"/>
      <c r="R108" s="163"/>
      <c r="S108" s="164"/>
    </row>
    <row r="109" spans="1:19" ht="9.75">
      <c r="A109" s="165"/>
      <c r="B109" s="163"/>
      <c r="C109" s="163"/>
      <c r="D109" s="163"/>
      <c r="E109" s="163"/>
      <c r="F109" s="163"/>
      <c r="G109" s="163"/>
      <c r="H109" s="163"/>
      <c r="I109" s="163"/>
      <c r="J109" s="163"/>
      <c r="K109" s="163"/>
      <c r="L109" s="163"/>
      <c r="M109" s="163"/>
      <c r="N109" s="163"/>
      <c r="O109" s="163"/>
      <c r="P109" s="163"/>
      <c r="Q109" s="163"/>
      <c r="R109" s="163"/>
      <c r="S109" s="164"/>
    </row>
    <row r="110" spans="1:19" ht="9.75">
      <c r="A110" s="166" t="s">
        <v>159</v>
      </c>
      <c r="B110" s="151"/>
      <c r="C110" s="151"/>
      <c r="D110" s="151"/>
      <c r="E110" s="151"/>
      <c r="F110" s="151"/>
      <c r="G110" s="151"/>
      <c r="H110" s="151"/>
      <c r="I110" s="151"/>
      <c r="J110" s="151"/>
      <c r="K110" s="151"/>
      <c r="L110" s="151"/>
      <c r="M110" s="151"/>
      <c r="N110" s="151"/>
      <c r="O110" s="151"/>
      <c r="P110" s="151"/>
      <c r="Q110" s="151"/>
      <c r="R110" s="151"/>
      <c r="S110" s="167"/>
    </row>
    <row r="111" spans="1:19" ht="11.25">
      <c r="A111" s="166" t="s">
        <v>155</v>
      </c>
      <c r="B111" s="151"/>
      <c r="C111" s="151"/>
      <c r="D111" s="151"/>
      <c r="E111" s="151"/>
      <c r="F111" s="151"/>
      <c r="G111" s="151"/>
      <c r="H111" s="151"/>
      <c r="I111" s="151"/>
      <c r="J111" s="151"/>
      <c r="K111" s="151"/>
      <c r="L111" s="151"/>
      <c r="M111" s="151"/>
      <c r="N111" s="151"/>
      <c r="O111" s="151"/>
      <c r="P111" s="151"/>
      <c r="Q111" s="151"/>
      <c r="R111" s="151"/>
      <c r="S111" s="167"/>
    </row>
    <row r="112" spans="1:19" ht="11.25">
      <c r="A112" s="166" t="s">
        <v>156</v>
      </c>
      <c r="B112" s="151"/>
      <c r="C112" s="151"/>
      <c r="D112" s="151"/>
      <c r="E112" s="151"/>
      <c r="F112" s="151"/>
      <c r="G112" s="151"/>
      <c r="H112" s="151"/>
      <c r="I112" s="151"/>
      <c r="J112" s="151"/>
      <c r="K112" s="151"/>
      <c r="L112" s="151"/>
      <c r="M112" s="151"/>
      <c r="N112" s="151"/>
      <c r="O112" s="151"/>
      <c r="P112" s="151"/>
      <c r="Q112" s="151"/>
      <c r="R112" s="151"/>
      <c r="S112" s="167"/>
    </row>
    <row r="113" spans="1:19" ht="11.25">
      <c r="A113" s="85"/>
      <c r="B113" s="18"/>
      <c r="C113" s="18"/>
      <c r="D113" s="18"/>
      <c r="E113" s="18"/>
      <c r="F113" s="18"/>
      <c r="G113" s="18"/>
      <c r="H113" s="18"/>
      <c r="I113" s="18"/>
      <c r="J113" s="18"/>
      <c r="K113" s="18"/>
      <c r="L113" s="18"/>
      <c r="M113" s="18"/>
      <c r="N113" s="18"/>
      <c r="O113" s="18"/>
      <c r="P113" s="18"/>
      <c r="Q113" s="7"/>
      <c r="R113" s="7"/>
      <c r="S113" s="64"/>
    </row>
    <row r="114" spans="1:19" ht="11.25">
      <c r="A114" s="166"/>
      <c r="B114" s="151"/>
      <c r="C114" s="151"/>
      <c r="D114" s="151"/>
      <c r="E114" s="151"/>
      <c r="F114" s="151"/>
      <c r="G114" s="151"/>
      <c r="H114" s="151"/>
      <c r="I114" s="151"/>
      <c r="J114" s="151"/>
      <c r="K114" s="151"/>
      <c r="L114" s="151"/>
      <c r="M114" s="151"/>
      <c r="N114" s="151"/>
      <c r="O114" s="151"/>
      <c r="P114" s="151"/>
      <c r="Q114" s="7"/>
      <c r="R114" s="7"/>
      <c r="S114" s="64"/>
    </row>
    <row r="115" spans="1:19" ht="11.25">
      <c r="A115" s="166"/>
      <c r="B115" s="151"/>
      <c r="C115" s="151"/>
      <c r="D115" s="151"/>
      <c r="E115" s="151"/>
      <c r="F115" s="151"/>
      <c r="G115" s="151"/>
      <c r="H115" s="151"/>
      <c r="I115" s="151"/>
      <c r="J115" s="151"/>
      <c r="K115" s="151"/>
      <c r="L115" s="151"/>
      <c r="M115" s="151"/>
      <c r="N115" s="151"/>
      <c r="O115" s="151"/>
      <c r="P115" s="151"/>
      <c r="Q115" s="18"/>
      <c r="S115" s="116"/>
    </row>
    <row r="116" spans="1:19" ht="11.25">
      <c r="A116" s="166" t="s">
        <v>157</v>
      </c>
      <c r="B116" s="151"/>
      <c r="C116" s="151"/>
      <c r="D116" s="151"/>
      <c r="E116" s="151"/>
      <c r="F116" s="151"/>
      <c r="G116" s="151"/>
      <c r="H116" s="151"/>
      <c r="I116" s="151"/>
      <c r="J116" s="151"/>
      <c r="K116" s="151"/>
      <c r="L116" s="151"/>
      <c r="M116" s="151"/>
      <c r="N116" s="151"/>
      <c r="O116" s="151"/>
      <c r="P116" s="151"/>
      <c r="Q116" s="151"/>
      <c r="R116" s="151"/>
      <c r="S116" s="167"/>
    </row>
    <row r="117" spans="1:19" ht="10.5" thickBot="1">
      <c r="A117" s="166" t="s">
        <v>158</v>
      </c>
      <c r="B117" s="151"/>
      <c r="C117" s="151"/>
      <c r="D117" s="151"/>
      <c r="E117" s="151"/>
      <c r="F117" s="151"/>
      <c r="G117" s="151"/>
      <c r="H117" s="151"/>
      <c r="I117" s="151"/>
      <c r="J117" s="151"/>
      <c r="K117" s="151"/>
      <c r="L117" s="151"/>
      <c r="M117" s="151"/>
      <c r="N117" s="151"/>
      <c r="O117" s="151"/>
      <c r="P117" s="151"/>
      <c r="Q117" s="151"/>
      <c r="R117" s="151"/>
      <c r="S117" s="167"/>
    </row>
    <row r="118" spans="1:16" ht="10.5" thickTop="1">
      <c r="A118" s="168"/>
      <c r="B118" s="168"/>
      <c r="C118" s="168"/>
      <c r="D118" s="168"/>
      <c r="E118" s="168"/>
      <c r="F118" s="168"/>
      <c r="G118" s="168"/>
      <c r="H118" s="168"/>
      <c r="I118" s="168"/>
      <c r="J118" s="168"/>
      <c r="K118" s="168"/>
      <c r="L118" s="168"/>
      <c r="M118" s="168"/>
      <c r="N118" s="168"/>
      <c r="O118" s="168"/>
      <c r="P118" s="168"/>
    </row>
  </sheetData>
  <sheetProtection/>
  <mergeCells count="22">
    <mergeCell ref="A114:P114"/>
    <mergeCell ref="A115:P115"/>
    <mergeCell ref="A118:P118"/>
    <mergeCell ref="A112:S112"/>
    <mergeCell ref="A116:S116"/>
    <mergeCell ref="A117:S117"/>
    <mergeCell ref="A76:S76"/>
    <mergeCell ref="A77:S77"/>
    <mergeCell ref="A78:S78"/>
    <mergeCell ref="A79:S109"/>
    <mergeCell ref="A110:S110"/>
    <mergeCell ref="A111:S111"/>
    <mergeCell ref="M41:S42"/>
    <mergeCell ref="F74:I74"/>
    <mergeCell ref="B4:F4"/>
    <mergeCell ref="H4:L4"/>
    <mergeCell ref="B43:F43"/>
    <mergeCell ref="H43:L43"/>
    <mergeCell ref="F68:H68"/>
    <mergeCell ref="F73:I73"/>
    <mergeCell ref="A41:L42"/>
    <mergeCell ref="A66:S66"/>
  </mergeCells>
  <printOptions gridLines="1"/>
  <pageMargins left="0" right="0" top="0.8661417322834646" bottom="0" header="0.4330708661417323" footer="0"/>
  <pageSetup horizontalDpi="600" verticalDpi="600" orientation="portrait" paperSize="8" scale="70" r:id="rId2"/>
  <drawing r:id="rId1"/>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B6" sqref="B6"/>
    </sheetView>
  </sheetViews>
  <sheetFormatPr defaultColWidth="9.140625" defaultRowHeight="12.75"/>
  <cols>
    <col min="1" max="1" width="7.421875" style="19" customWidth="1"/>
    <col min="2" max="2" width="26.57421875" style="20" customWidth="1"/>
    <col min="3" max="3" width="17.140625" style="20" customWidth="1"/>
    <col min="4" max="4" width="0.85546875" style="21" customWidth="1"/>
    <col min="5" max="5" width="16.57421875" style="20" customWidth="1"/>
    <col min="6" max="6" width="4.00390625" style="20" customWidth="1"/>
    <col min="7" max="7" width="5.00390625" style="19" customWidth="1"/>
    <col min="8" max="8" width="36.00390625" style="20" customWidth="1"/>
    <col min="9" max="9" width="17.28125" style="20" customWidth="1"/>
    <col min="10" max="10" width="0.9921875" style="21" customWidth="1"/>
    <col min="11" max="11" width="17.8515625" style="20" customWidth="1"/>
    <col min="12" max="16384" width="9.140625" style="20" customWidth="1"/>
  </cols>
  <sheetData>
    <row r="1" spans="2:8" ht="15">
      <c r="B1" s="169" t="s">
        <v>56</v>
      </c>
      <c r="C1" s="169"/>
      <c r="D1" s="169"/>
      <c r="E1" s="169"/>
      <c r="F1" s="169"/>
      <c r="G1" s="169"/>
      <c r="H1" s="169"/>
    </row>
    <row r="2" ht="15">
      <c r="B2" s="2" t="s">
        <v>31</v>
      </c>
    </row>
    <row r="3" spans="2:3" ht="15">
      <c r="B3" s="169" t="s">
        <v>114</v>
      </c>
      <c r="C3" s="169"/>
    </row>
    <row r="4" spans="2:9" ht="15">
      <c r="B4" s="3"/>
      <c r="E4" s="48" t="s">
        <v>32</v>
      </c>
      <c r="F4" s="48"/>
      <c r="G4" s="49"/>
      <c r="H4" s="50"/>
      <c r="I4" s="50"/>
    </row>
    <row r="6" spans="2:8" ht="12.75">
      <c r="B6" s="22" t="s">
        <v>33</v>
      </c>
      <c r="H6" s="22" t="s">
        <v>34</v>
      </c>
    </row>
    <row r="7" spans="1:11" s="27" customFormat="1" ht="25.5">
      <c r="A7" s="23"/>
      <c r="B7" s="24"/>
      <c r="C7" s="25" t="s">
        <v>113</v>
      </c>
      <c r="D7" s="26"/>
      <c r="E7" s="25" t="s">
        <v>105</v>
      </c>
      <c r="F7" s="26"/>
      <c r="G7" s="23"/>
      <c r="H7" s="24"/>
      <c r="I7" s="25" t="s">
        <v>113</v>
      </c>
      <c r="J7" s="26"/>
      <c r="K7" s="25" t="s">
        <v>105</v>
      </c>
    </row>
    <row r="8" spans="2:10" ht="12.75">
      <c r="B8" s="28" t="s">
        <v>35</v>
      </c>
      <c r="E8" s="29"/>
      <c r="F8" s="29"/>
      <c r="G8" s="30"/>
      <c r="H8" s="28" t="s">
        <v>36</v>
      </c>
      <c r="J8" s="31"/>
    </row>
    <row r="9" spans="1:11" ht="12.75">
      <c r="A9" s="44">
        <v>60</v>
      </c>
      <c r="B9" s="20" t="s">
        <v>37</v>
      </c>
      <c r="C9" s="29">
        <v>122558.25</v>
      </c>
      <c r="D9" s="31"/>
      <c r="E9" s="29">
        <v>103489.55</v>
      </c>
      <c r="F9" s="29"/>
      <c r="G9" s="32">
        <v>73</v>
      </c>
      <c r="H9" s="20" t="s">
        <v>38</v>
      </c>
      <c r="I9" s="29">
        <v>959793.19</v>
      </c>
      <c r="J9" s="31"/>
      <c r="K9" s="29">
        <v>382852.56</v>
      </c>
    </row>
    <row r="10" spans="1:11" ht="12.75">
      <c r="A10" s="44">
        <v>61</v>
      </c>
      <c r="B10" s="20" t="s">
        <v>39</v>
      </c>
      <c r="C10" s="29">
        <v>662691.72</v>
      </c>
      <c r="D10" s="31"/>
      <c r="E10" s="29">
        <v>330899.28</v>
      </c>
      <c r="F10" s="29"/>
      <c r="G10" s="32"/>
      <c r="H10" s="28" t="s">
        <v>40</v>
      </c>
      <c r="I10" s="29"/>
      <c r="J10" s="31"/>
      <c r="K10" s="29"/>
    </row>
    <row r="11" spans="1:11" ht="12.75">
      <c r="A11" s="44">
        <v>62</v>
      </c>
      <c r="B11" s="20" t="s">
        <v>41</v>
      </c>
      <c r="C11" s="29">
        <v>68751.04</v>
      </c>
      <c r="D11" s="31"/>
      <c r="E11" s="29">
        <v>43707.34</v>
      </c>
      <c r="F11" s="29"/>
      <c r="G11" s="32">
        <v>74</v>
      </c>
      <c r="H11" s="20" t="s">
        <v>42</v>
      </c>
      <c r="I11" s="29">
        <v>417544.15</v>
      </c>
      <c r="J11" s="31"/>
      <c r="K11" s="29">
        <v>236550.46</v>
      </c>
    </row>
    <row r="12" spans="1:11" ht="12.75">
      <c r="A12" s="44">
        <v>63</v>
      </c>
      <c r="B12" s="20" t="s">
        <v>102</v>
      </c>
      <c r="C12" s="29">
        <v>3992.63</v>
      </c>
      <c r="D12" s="31"/>
      <c r="E12" s="29">
        <v>348.97</v>
      </c>
      <c r="F12" s="29"/>
      <c r="G12" s="32"/>
      <c r="I12" s="29"/>
      <c r="J12" s="31"/>
      <c r="K12" s="29"/>
    </row>
    <row r="13" spans="1:11" ht="12.75">
      <c r="A13" s="45">
        <v>64</v>
      </c>
      <c r="B13" s="28" t="s">
        <v>64</v>
      </c>
      <c r="C13" s="29"/>
      <c r="D13" s="31"/>
      <c r="E13" s="29"/>
      <c r="F13" s="29"/>
      <c r="G13" s="32">
        <v>76</v>
      </c>
      <c r="H13" s="20" t="s">
        <v>43</v>
      </c>
      <c r="I13" s="29">
        <v>447.36</v>
      </c>
      <c r="J13" s="31"/>
      <c r="K13" s="29">
        <v>1457.05</v>
      </c>
    </row>
    <row r="14" spans="1:11" ht="12.75">
      <c r="A14" s="43" t="s">
        <v>57</v>
      </c>
      <c r="B14" s="20" t="s">
        <v>44</v>
      </c>
      <c r="C14" s="29"/>
      <c r="D14" s="31"/>
      <c r="E14" s="29"/>
      <c r="F14" s="29"/>
      <c r="G14" s="30"/>
      <c r="H14" s="28" t="s">
        <v>93</v>
      </c>
      <c r="I14" s="29">
        <v>0</v>
      </c>
      <c r="J14" s="31"/>
      <c r="K14" s="29"/>
    </row>
    <row r="15" spans="1:11" ht="12.75">
      <c r="A15" s="43" t="s">
        <v>58</v>
      </c>
      <c r="B15" s="20" t="s">
        <v>45</v>
      </c>
      <c r="C15" s="29">
        <v>20914.41</v>
      </c>
      <c r="D15" s="31"/>
      <c r="E15" s="29">
        <v>11215.72</v>
      </c>
      <c r="F15" s="29"/>
      <c r="G15" s="30"/>
      <c r="I15" s="29"/>
      <c r="J15" s="31"/>
      <c r="K15" s="29"/>
    </row>
    <row r="16" spans="1:11" ht="12.75">
      <c r="A16" s="43" t="s">
        <v>58</v>
      </c>
      <c r="B16" s="20" t="s">
        <v>46</v>
      </c>
      <c r="C16" s="29">
        <v>13768</v>
      </c>
      <c r="D16" s="31"/>
      <c r="E16" s="29">
        <v>450</v>
      </c>
      <c r="F16" s="29"/>
      <c r="G16" s="30"/>
      <c r="I16" s="29"/>
      <c r="J16" s="31"/>
      <c r="K16" s="29"/>
    </row>
    <row r="17" spans="1:11" ht="12.75">
      <c r="A17" s="43"/>
      <c r="B17" s="20" t="s">
        <v>103</v>
      </c>
      <c r="C17" s="29">
        <v>0</v>
      </c>
      <c r="D17" s="31"/>
      <c r="E17" s="29">
        <v>125</v>
      </c>
      <c r="F17" s="29"/>
      <c r="G17" s="30"/>
      <c r="I17" s="29"/>
      <c r="J17" s="31"/>
      <c r="K17" s="29"/>
    </row>
    <row r="18" spans="1:11" ht="12.75">
      <c r="A18" s="43" t="s">
        <v>59</v>
      </c>
      <c r="B18" s="20" t="s">
        <v>47</v>
      </c>
      <c r="C18" s="29">
        <v>1014.81</v>
      </c>
      <c r="D18" s="31"/>
      <c r="E18" s="29">
        <v>1548.64</v>
      </c>
      <c r="F18" s="29"/>
      <c r="G18" s="30"/>
      <c r="I18" s="29"/>
      <c r="J18" s="31"/>
      <c r="K18" s="29"/>
    </row>
    <row r="19" spans="1:11" ht="12.75">
      <c r="A19" s="43" t="s">
        <v>60</v>
      </c>
      <c r="B19" s="20" t="s">
        <v>48</v>
      </c>
      <c r="C19" s="29">
        <v>31068.51</v>
      </c>
      <c r="D19" s="31"/>
      <c r="E19" s="29">
        <v>9042.83</v>
      </c>
      <c r="F19" s="29"/>
      <c r="G19" s="30"/>
      <c r="I19" s="29"/>
      <c r="J19" s="31"/>
      <c r="K19" s="29"/>
    </row>
    <row r="20" spans="1:11" ht="12.75">
      <c r="A20" s="43" t="s">
        <v>61</v>
      </c>
      <c r="B20" s="20" t="s">
        <v>49</v>
      </c>
      <c r="C20" s="29">
        <v>1724.6</v>
      </c>
      <c r="D20" s="31"/>
      <c r="E20" s="29">
        <v>1085.73</v>
      </c>
      <c r="F20" s="29"/>
      <c r="G20" s="30"/>
      <c r="I20" s="29"/>
      <c r="J20" s="31"/>
      <c r="K20" s="29"/>
    </row>
    <row r="21" spans="1:11" ht="12.75">
      <c r="A21" s="43" t="s">
        <v>62</v>
      </c>
      <c r="B21" s="20" t="s">
        <v>50</v>
      </c>
      <c r="C21" s="29">
        <v>9471.24</v>
      </c>
      <c r="D21" s="31"/>
      <c r="E21" s="29">
        <v>8585.61</v>
      </c>
      <c r="F21" s="29"/>
      <c r="G21" s="30"/>
      <c r="I21" s="29"/>
      <c r="J21" s="31"/>
      <c r="K21" s="29"/>
    </row>
    <row r="22" spans="1:11" ht="12.75">
      <c r="A22" s="43"/>
      <c r="B22" s="20" t="s">
        <v>104</v>
      </c>
      <c r="C22" s="29">
        <v>0</v>
      </c>
      <c r="D22" s="31"/>
      <c r="E22" s="29">
        <v>6221.57</v>
      </c>
      <c r="F22" s="29"/>
      <c r="G22" s="30"/>
      <c r="I22" s="29"/>
      <c r="J22" s="31"/>
      <c r="K22" s="29"/>
    </row>
    <row r="23" spans="1:11" ht="12.75">
      <c r="A23" s="43" t="s">
        <v>63</v>
      </c>
      <c r="B23" s="20" t="s">
        <v>51</v>
      </c>
      <c r="C23" s="29">
        <v>208944.75</v>
      </c>
      <c r="D23" s="31"/>
      <c r="E23" s="29">
        <v>45405.89</v>
      </c>
      <c r="F23" s="29"/>
      <c r="G23" s="30"/>
      <c r="I23" s="29"/>
      <c r="J23" s="31"/>
      <c r="K23" s="29"/>
    </row>
    <row r="24" spans="1:11" ht="12.75">
      <c r="A24" s="43"/>
      <c r="C24" s="34">
        <f>SUM(C15:C23)</f>
        <v>286906.32</v>
      </c>
      <c r="D24" s="31"/>
      <c r="E24" s="29"/>
      <c r="F24" s="29"/>
      <c r="G24" s="30"/>
      <c r="I24" s="29"/>
      <c r="J24" s="31"/>
      <c r="K24" s="29"/>
    </row>
    <row r="25" spans="1:11" ht="12.75">
      <c r="A25" s="44">
        <v>65</v>
      </c>
      <c r="B25" s="20" t="s">
        <v>52</v>
      </c>
      <c r="C25" s="29">
        <v>22030.91</v>
      </c>
      <c r="D25" s="31"/>
      <c r="E25" s="29">
        <v>17133.73</v>
      </c>
      <c r="F25" s="29"/>
      <c r="G25" s="30"/>
      <c r="I25" s="29"/>
      <c r="J25" s="31"/>
      <c r="K25" s="29"/>
    </row>
    <row r="26" spans="1:11" ht="12.75">
      <c r="A26" s="44">
        <v>66</v>
      </c>
      <c r="B26" s="20" t="s">
        <v>53</v>
      </c>
      <c r="C26" s="29">
        <v>11570.56</v>
      </c>
      <c r="D26" s="31"/>
      <c r="E26" s="29">
        <v>7541.07</v>
      </c>
      <c r="F26" s="29"/>
      <c r="G26" s="30"/>
      <c r="I26" s="29"/>
      <c r="J26" s="31"/>
      <c r="K26" s="29"/>
    </row>
    <row r="27" spans="3:11" ht="12.75">
      <c r="C27" s="29"/>
      <c r="D27" s="31"/>
      <c r="E27" s="29"/>
      <c r="F27" s="29"/>
      <c r="G27" s="30"/>
      <c r="I27" s="29"/>
      <c r="J27" s="31"/>
      <c r="K27" s="29"/>
    </row>
    <row r="28" spans="2:12" ht="12.75">
      <c r="B28" s="28" t="s">
        <v>67</v>
      </c>
      <c r="C28" s="38">
        <f>SUM(C9:C27)</f>
        <v>1465407.75</v>
      </c>
      <c r="D28" s="38"/>
      <c r="E28" s="38">
        <f>SUM(E9:E27)</f>
        <v>586800.9299999999</v>
      </c>
      <c r="F28" s="38"/>
      <c r="G28" s="30"/>
      <c r="H28" s="34"/>
      <c r="I28" s="29"/>
      <c r="J28" s="33"/>
      <c r="K28" s="34"/>
      <c r="L28" s="28"/>
    </row>
    <row r="29" spans="2:12" ht="15.75">
      <c r="B29" s="28" t="s">
        <v>68</v>
      </c>
      <c r="C29" s="40">
        <v>255338.99</v>
      </c>
      <c r="D29" s="39"/>
      <c r="E29" s="39">
        <v>34059.14</v>
      </c>
      <c r="F29" s="39"/>
      <c r="G29" s="30"/>
      <c r="H29" s="28" t="s">
        <v>69</v>
      </c>
      <c r="I29" s="29">
        <v>0</v>
      </c>
      <c r="J29" s="41"/>
      <c r="K29" s="42">
        <v>0</v>
      </c>
      <c r="L29" s="28"/>
    </row>
    <row r="30" spans="2:12" ht="14.25">
      <c r="B30" s="28" t="s">
        <v>54</v>
      </c>
      <c r="C30" s="35">
        <f>SUM(C28:C29)</f>
        <v>1720746.74</v>
      </c>
      <c r="D30" s="35"/>
      <c r="E30" s="35">
        <f>SUM(E28:E29)</f>
        <v>620860.07</v>
      </c>
      <c r="F30" s="35"/>
      <c r="G30" s="30"/>
      <c r="H30" s="28" t="s">
        <v>55</v>
      </c>
      <c r="I30" s="55">
        <f>SUM(I9:I29)</f>
        <v>1377784.7</v>
      </c>
      <c r="J30" s="35"/>
      <c r="K30" s="35">
        <f>SUM(K9:K29)</f>
        <v>620860.0700000001</v>
      </c>
      <c r="L30" s="28"/>
    </row>
    <row r="31" spans="3:12" ht="12.75">
      <c r="C31" s="29"/>
      <c r="D31" s="31"/>
      <c r="H31" s="28"/>
      <c r="I31" s="34"/>
      <c r="J31" s="33"/>
      <c r="K31" s="28"/>
      <c r="L31" s="28"/>
    </row>
    <row r="34" ht="12.75">
      <c r="C34" s="29"/>
    </row>
    <row r="35" ht="12.75">
      <c r="C35" s="29"/>
    </row>
  </sheetData>
  <sheetProtection/>
  <mergeCells count="2">
    <mergeCell ref="B3:C3"/>
    <mergeCell ref="B1:H1"/>
  </mergeCells>
  <printOptions gridLines="1"/>
  <pageMargins left="0.75" right="0.75" top="1" bottom="1" header="0.5" footer="0.5"/>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T70"/>
  <sheetViews>
    <sheetView zoomScalePageLayoutView="0" workbookViewId="0" topLeftCell="A34">
      <selection activeCell="N16" sqref="N16"/>
    </sheetView>
  </sheetViews>
  <sheetFormatPr defaultColWidth="9.140625" defaultRowHeight="12.75"/>
  <cols>
    <col min="1" max="1" width="43.7109375" style="1" customWidth="1"/>
    <col min="2" max="2" width="11.7109375" style="1" customWidth="1"/>
    <col min="3" max="3" width="0.85546875" style="7" customWidth="1"/>
    <col min="4" max="4" width="11.00390625" style="1" customWidth="1"/>
    <col min="5" max="5" width="0.9921875" style="7" customWidth="1"/>
    <col min="6" max="6" width="11.421875" style="1" customWidth="1"/>
    <col min="7" max="7" width="0.85546875" style="7" customWidth="1"/>
    <col min="8" max="8" width="10.00390625" style="1" customWidth="1"/>
    <col min="9" max="9" width="1.28515625" style="7" customWidth="1"/>
    <col min="10" max="10" width="10.00390625" style="1" customWidth="1"/>
    <col min="11" max="11" width="1.28515625" style="7" customWidth="1"/>
    <col min="12" max="12" width="10.8515625" style="1" customWidth="1"/>
    <col min="13" max="13" width="1.28515625" style="1" customWidth="1"/>
    <col min="14" max="14" width="37.28125" style="1" customWidth="1"/>
    <col min="15" max="15" width="13.8515625" style="1" customWidth="1"/>
    <col min="16" max="16" width="1.57421875" style="7" customWidth="1"/>
    <col min="17" max="17" width="16.140625" style="1" customWidth="1"/>
    <col min="18" max="18" width="9.140625" style="1" customWidth="1"/>
    <col min="19" max="19" width="10.00390625" style="1" bestFit="1" customWidth="1"/>
    <col min="20" max="16384" width="9.140625" style="1" customWidth="1"/>
  </cols>
  <sheetData>
    <row r="1" spans="1:17" ht="15.75" thickTop="1">
      <c r="A1" s="59"/>
      <c r="B1" s="60"/>
      <c r="C1" s="60"/>
      <c r="D1" s="60"/>
      <c r="E1" s="60"/>
      <c r="F1" s="61" t="s">
        <v>30</v>
      </c>
      <c r="G1" s="61"/>
      <c r="H1" s="60"/>
      <c r="I1" s="60"/>
      <c r="J1" s="60"/>
      <c r="K1" s="60"/>
      <c r="L1" s="60"/>
      <c r="M1" s="60"/>
      <c r="N1" s="60"/>
      <c r="O1" s="60"/>
      <c r="P1" s="60"/>
      <c r="Q1" s="62"/>
    </row>
    <row r="2" spans="1:17" ht="12.75">
      <c r="A2" s="63"/>
      <c r="B2" s="7"/>
      <c r="D2" s="11" t="s">
        <v>107</v>
      </c>
      <c r="E2" s="11"/>
      <c r="F2" s="7"/>
      <c r="H2" s="7"/>
      <c r="J2" s="7"/>
      <c r="L2" s="7"/>
      <c r="M2" s="7"/>
      <c r="N2" s="7"/>
      <c r="O2" s="7"/>
      <c r="Q2" s="64"/>
    </row>
    <row r="3" spans="1:17" ht="12.75">
      <c r="A3" s="63"/>
      <c r="B3" s="7"/>
      <c r="D3" s="7"/>
      <c r="F3" s="7"/>
      <c r="H3" s="11" t="s">
        <v>0</v>
      </c>
      <c r="I3" s="11"/>
      <c r="J3" s="7"/>
      <c r="L3" s="7"/>
      <c r="M3" s="7"/>
      <c r="N3" s="7"/>
      <c r="O3" s="7"/>
      <c r="Q3" s="64"/>
    </row>
    <row r="4" spans="1:17" s="4" customFormat="1" ht="19.5">
      <c r="A4" s="65" t="s">
        <v>133</v>
      </c>
      <c r="B4" s="146" t="s">
        <v>108</v>
      </c>
      <c r="C4" s="146"/>
      <c r="D4" s="146"/>
      <c r="E4" s="146"/>
      <c r="F4" s="146"/>
      <c r="G4" s="16"/>
      <c r="H4" s="146" t="s">
        <v>109</v>
      </c>
      <c r="I4" s="146"/>
      <c r="J4" s="146"/>
      <c r="K4" s="146"/>
      <c r="L4" s="146"/>
      <c r="M4" s="12"/>
      <c r="N4" s="66" t="s">
        <v>1</v>
      </c>
      <c r="O4" s="37" t="s">
        <v>110</v>
      </c>
      <c r="P4" s="37"/>
      <c r="Q4" s="67" t="s">
        <v>111</v>
      </c>
    </row>
    <row r="5" spans="1:17" ht="9.75">
      <c r="A5" s="63"/>
      <c r="B5" s="17" t="s">
        <v>2</v>
      </c>
      <c r="C5" s="18"/>
      <c r="D5" s="17" t="s">
        <v>3</v>
      </c>
      <c r="E5" s="18"/>
      <c r="F5" s="17" t="s">
        <v>4</v>
      </c>
      <c r="G5" s="18"/>
      <c r="H5" s="17" t="s">
        <v>2</v>
      </c>
      <c r="I5" s="18"/>
      <c r="J5" s="17" t="s">
        <v>3</v>
      </c>
      <c r="K5" s="18"/>
      <c r="L5" s="17" t="s">
        <v>4</v>
      </c>
      <c r="M5" s="7"/>
      <c r="N5" s="7"/>
      <c r="O5" s="6"/>
      <c r="P5" s="6"/>
      <c r="Q5" s="64"/>
    </row>
    <row r="6" spans="1:17" ht="9.75">
      <c r="A6" s="63" t="s">
        <v>5</v>
      </c>
      <c r="B6" s="6"/>
      <c r="C6" s="6"/>
      <c r="D6" s="6"/>
      <c r="E6" s="6"/>
      <c r="F6" s="6"/>
      <c r="G6" s="6"/>
      <c r="H6" s="68"/>
      <c r="I6" s="6"/>
      <c r="J6" s="68"/>
      <c r="K6" s="6"/>
      <c r="L6" s="68"/>
      <c r="M6" s="7"/>
      <c r="N6" s="7" t="s">
        <v>6</v>
      </c>
      <c r="O6" s="6"/>
      <c r="P6" s="6"/>
      <c r="Q6" s="64"/>
    </row>
    <row r="7" spans="1:17" ht="9.75">
      <c r="A7" s="63" t="s">
        <v>70</v>
      </c>
      <c r="B7" s="7"/>
      <c r="D7" s="7"/>
      <c r="F7" s="7"/>
      <c r="H7" s="7"/>
      <c r="J7" s="7"/>
      <c r="L7" s="7"/>
      <c r="M7" s="7"/>
      <c r="N7" s="7" t="s">
        <v>106</v>
      </c>
      <c r="O7" s="7"/>
      <c r="P7" s="6"/>
      <c r="Q7" s="69"/>
    </row>
    <row r="8" spans="1:17" ht="11.25">
      <c r="A8" s="63" t="s">
        <v>7</v>
      </c>
      <c r="B8" s="6">
        <f>H8</f>
        <v>24696.88</v>
      </c>
      <c r="D8" s="6">
        <v>24412.32</v>
      </c>
      <c r="F8" s="6">
        <f>B8-D8</f>
        <v>284.5600000000013</v>
      </c>
      <c r="H8" s="6">
        <v>24696.88</v>
      </c>
      <c r="I8" s="6"/>
      <c r="J8" s="6">
        <v>22988.7</v>
      </c>
      <c r="K8" s="6"/>
      <c r="L8" s="6">
        <f>H8-J8</f>
        <v>1708.1800000000003</v>
      </c>
      <c r="M8" s="7"/>
      <c r="N8" s="7" t="s">
        <v>8</v>
      </c>
      <c r="O8" s="6">
        <f>Q8</f>
        <v>1047061.25</v>
      </c>
      <c r="P8" s="10"/>
      <c r="Q8" s="69">
        <v>1047061.25</v>
      </c>
    </row>
    <row r="9" spans="1:17" ht="10.5" thickBot="1">
      <c r="A9" s="63"/>
      <c r="B9" s="88">
        <f>H9</f>
        <v>24696.88</v>
      </c>
      <c r="D9" s="88">
        <v>24412.32</v>
      </c>
      <c r="F9" s="88">
        <f>B9-D9</f>
        <v>284.5600000000013</v>
      </c>
      <c r="G9" s="6"/>
      <c r="H9" s="88">
        <f>SUM(H8)</f>
        <v>24696.88</v>
      </c>
      <c r="I9" s="6">
        <f>SUM(I8)</f>
        <v>0</v>
      </c>
      <c r="J9" s="88">
        <f>SUM(J8)</f>
        <v>22988.7</v>
      </c>
      <c r="K9" s="6">
        <f>SUM(K8)</f>
        <v>0</v>
      </c>
      <c r="L9" s="88">
        <f>SUM(L8)</f>
        <v>1708.1800000000003</v>
      </c>
      <c r="M9" s="7"/>
      <c r="N9" s="7" t="s">
        <v>99</v>
      </c>
      <c r="O9" s="6"/>
      <c r="P9" s="9"/>
      <c r="Q9" s="69"/>
    </row>
    <row r="10" spans="1:17" ht="10.5" thickTop="1">
      <c r="A10" s="63" t="s">
        <v>66</v>
      </c>
      <c r="B10" s="7"/>
      <c r="D10" s="6"/>
      <c r="F10" s="6"/>
      <c r="G10" s="6"/>
      <c r="H10" s="6"/>
      <c r="I10" s="6"/>
      <c r="J10" s="6"/>
      <c r="K10" s="6"/>
      <c r="L10" s="6"/>
      <c r="M10" s="7"/>
      <c r="N10" s="7" t="s">
        <v>100</v>
      </c>
      <c r="O10" s="6">
        <v>18525.53</v>
      </c>
      <c r="Q10" s="64">
        <v>623.24</v>
      </c>
    </row>
    <row r="11" spans="1:17" ht="9.75">
      <c r="A11" s="63" t="s">
        <v>65</v>
      </c>
      <c r="B11" s="7"/>
      <c r="D11" s="6"/>
      <c r="F11" s="6"/>
      <c r="G11" s="6"/>
      <c r="H11" s="7"/>
      <c r="J11" s="7"/>
      <c r="L11" s="7"/>
      <c r="M11" s="7"/>
      <c r="N11" s="7"/>
      <c r="O11" s="6"/>
      <c r="Q11" s="64"/>
    </row>
    <row r="12" spans="1:17" ht="9.75">
      <c r="A12" s="63" t="s">
        <v>97</v>
      </c>
      <c r="B12" s="6">
        <f>H12</f>
        <v>18000</v>
      </c>
      <c r="D12" s="6">
        <v>4226.3</v>
      </c>
      <c r="F12" s="6">
        <f>B12-D12</f>
        <v>13773.7</v>
      </c>
      <c r="G12" s="6"/>
      <c r="H12" s="6">
        <v>18000</v>
      </c>
      <c r="I12" s="6"/>
      <c r="J12" s="6">
        <v>2426.3</v>
      </c>
      <c r="K12" s="6"/>
      <c r="L12" s="6">
        <f>H12-J12</f>
        <v>15573.7</v>
      </c>
      <c r="M12" s="7"/>
      <c r="N12" s="7" t="s">
        <v>101</v>
      </c>
      <c r="O12" s="6"/>
      <c r="Q12" s="64"/>
    </row>
    <row r="13" spans="1:17" ht="11.25">
      <c r="A13" s="63" t="s">
        <v>9</v>
      </c>
      <c r="B13" s="6">
        <v>149136.74</v>
      </c>
      <c r="D13" s="6">
        <v>70005.08</v>
      </c>
      <c r="F13" s="6">
        <f>B13-D13</f>
        <v>79131.65999999999</v>
      </c>
      <c r="G13" s="6"/>
      <c r="H13" s="6">
        <v>88037.89</v>
      </c>
      <c r="I13" s="6"/>
      <c r="J13" s="6">
        <v>61658.14</v>
      </c>
      <c r="K13" s="6"/>
      <c r="L13" s="6">
        <f>H13-J13</f>
        <v>26379.75</v>
      </c>
      <c r="M13" s="7"/>
      <c r="N13" s="7" t="s">
        <v>29</v>
      </c>
      <c r="O13" s="6">
        <v>28.11</v>
      </c>
      <c r="P13" s="10"/>
      <c r="Q13" s="69">
        <v>28.11</v>
      </c>
    </row>
    <row r="14" spans="1:17" ht="10.5" thickBot="1">
      <c r="A14" s="63"/>
      <c r="B14" s="88">
        <f>SUM(B12:B13)</f>
        <v>167136.74</v>
      </c>
      <c r="D14" s="88">
        <f>SUM(D12:D13)</f>
        <v>74231.38</v>
      </c>
      <c r="F14" s="88">
        <f>B14-D14</f>
        <v>92905.35999999999</v>
      </c>
      <c r="G14" s="6"/>
      <c r="H14" s="88">
        <f>SUM(H12:H13)</f>
        <v>106037.89</v>
      </c>
      <c r="I14" s="6"/>
      <c r="J14" s="88">
        <f>SUM(J12:J13)</f>
        <v>64084.44</v>
      </c>
      <c r="K14" s="6"/>
      <c r="L14" s="88">
        <f>SUM(L12:L13)</f>
        <v>41953.45</v>
      </c>
      <c r="M14" s="7"/>
      <c r="N14" s="7" t="s">
        <v>10</v>
      </c>
      <c r="O14" s="6"/>
      <c r="P14" s="9"/>
      <c r="Q14" s="69"/>
    </row>
    <row r="15" spans="1:17" ht="12" thickTop="1">
      <c r="A15" s="63" t="s">
        <v>83</v>
      </c>
      <c r="B15" s="7"/>
      <c r="D15" s="6"/>
      <c r="F15" s="6"/>
      <c r="G15" s="71" t="e">
        <f>#REF!+G10</f>
        <v>#REF!</v>
      </c>
      <c r="H15" s="7"/>
      <c r="I15" s="6"/>
      <c r="J15" s="7"/>
      <c r="K15" s="6"/>
      <c r="L15" s="7"/>
      <c r="M15" s="7"/>
      <c r="N15" s="7" t="s">
        <v>94</v>
      </c>
      <c r="O15" s="6">
        <v>2996.24</v>
      </c>
      <c r="P15" s="9"/>
      <c r="Q15" s="69">
        <v>-254401.34</v>
      </c>
    </row>
    <row r="16" spans="1:17" ht="10.5" thickBot="1">
      <c r="A16" s="63" t="s">
        <v>11</v>
      </c>
      <c r="B16" s="7"/>
      <c r="D16" s="7"/>
      <c r="F16" s="6">
        <f>L16</f>
        <v>12980.44</v>
      </c>
      <c r="G16" s="6"/>
      <c r="H16" s="7"/>
      <c r="I16" s="6"/>
      <c r="J16" s="7"/>
      <c r="K16" s="6"/>
      <c r="L16" s="6">
        <v>12980.44</v>
      </c>
      <c r="M16" s="7"/>
      <c r="N16" s="7" t="s">
        <v>12</v>
      </c>
      <c r="O16" s="88">
        <f>O15+O13+O10+O8</f>
        <v>1068611.13</v>
      </c>
      <c r="P16" s="6"/>
      <c r="Q16" s="91">
        <f>Q15+Q13+Q10+Q8</f>
        <v>793311.26</v>
      </c>
    </row>
    <row r="17" spans="1:17" ht="10.5" thickTop="1">
      <c r="A17" s="63" t="s">
        <v>13</v>
      </c>
      <c r="B17" s="7"/>
      <c r="D17" s="7"/>
      <c r="F17" s="6">
        <v>1622.57</v>
      </c>
      <c r="G17" s="6"/>
      <c r="H17" s="7"/>
      <c r="I17" s="6"/>
      <c r="J17" s="7"/>
      <c r="K17" s="6"/>
      <c r="L17" s="6">
        <v>1256.57</v>
      </c>
      <c r="M17" s="7"/>
      <c r="N17" s="7"/>
      <c r="O17" s="7"/>
      <c r="Q17" s="64"/>
    </row>
    <row r="18" spans="1:17" ht="9.75">
      <c r="A18" s="63"/>
      <c r="B18" s="7"/>
      <c r="D18" s="7"/>
      <c r="F18" s="89">
        <f>SUM(F16:F17)</f>
        <v>14603.01</v>
      </c>
      <c r="G18" s="6"/>
      <c r="H18" s="6"/>
      <c r="I18" s="6"/>
      <c r="J18" s="6"/>
      <c r="K18" s="6"/>
      <c r="L18" s="89">
        <f>SUM(L16:L17)</f>
        <v>14237.01</v>
      </c>
      <c r="M18" s="7"/>
      <c r="N18" s="7" t="s">
        <v>16</v>
      </c>
      <c r="O18" s="6"/>
      <c r="P18" s="9"/>
      <c r="Q18" s="69"/>
    </row>
    <row r="19" spans="1:20" ht="10.5" thickBot="1">
      <c r="A19" s="72" t="s">
        <v>76</v>
      </c>
      <c r="B19" s="7"/>
      <c r="D19" s="7"/>
      <c r="F19" s="88">
        <f>F14+F18</f>
        <v>107508.36999999998</v>
      </c>
      <c r="G19" s="6"/>
      <c r="H19" s="6"/>
      <c r="I19" s="6"/>
      <c r="J19" s="6"/>
      <c r="K19" s="6"/>
      <c r="L19" s="88">
        <f>L14+L18</f>
        <v>56190.46</v>
      </c>
      <c r="M19" s="7"/>
      <c r="N19" s="7" t="s">
        <v>18</v>
      </c>
      <c r="O19" s="6"/>
      <c r="P19" s="9"/>
      <c r="Q19" s="69"/>
      <c r="S19" s="5"/>
      <c r="T19" s="5"/>
    </row>
    <row r="20" spans="1:17" ht="10.5" thickTop="1">
      <c r="A20" s="63" t="s">
        <v>14</v>
      </c>
      <c r="B20" s="7"/>
      <c r="D20" s="7"/>
      <c r="F20" s="6"/>
      <c r="G20" s="6"/>
      <c r="H20" s="6"/>
      <c r="I20" s="6"/>
      <c r="J20" s="6"/>
      <c r="K20" s="6"/>
      <c r="L20" s="6"/>
      <c r="M20" s="7"/>
      <c r="N20" s="7" t="s">
        <v>19</v>
      </c>
      <c r="O20" s="6">
        <v>87557.07</v>
      </c>
      <c r="P20" s="9"/>
      <c r="Q20" s="69">
        <v>2064.18</v>
      </c>
    </row>
    <row r="21" spans="1:19" ht="9.75">
      <c r="A21" s="63" t="s">
        <v>15</v>
      </c>
      <c r="B21" s="7"/>
      <c r="D21" s="7"/>
      <c r="F21" s="6"/>
      <c r="G21" s="6"/>
      <c r="H21" s="6"/>
      <c r="I21" s="6"/>
      <c r="J21" s="6"/>
      <c r="K21" s="6"/>
      <c r="L21" s="6"/>
      <c r="M21" s="7"/>
      <c r="N21" s="15" t="s">
        <v>86</v>
      </c>
      <c r="O21" s="6">
        <v>0</v>
      </c>
      <c r="P21" s="9"/>
      <c r="Q21" s="69">
        <v>168157.59</v>
      </c>
      <c r="S21" s="5"/>
    </row>
    <row r="22" spans="1:17" ht="9.75">
      <c r="A22" s="63" t="s">
        <v>17</v>
      </c>
      <c r="B22" s="7"/>
      <c r="D22" s="7"/>
      <c r="F22" s="6">
        <v>327091.6</v>
      </c>
      <c r="G22" s="6"/>
      <c r="H22" s="6"/>
      <c r="I22" s="6"/>
      <c r="J22" s="6"/>
      <c r="K22" s="6"/>
      <c r="L22" s="6">
        <v>600825.89</v>
      </c>
      <c r="M22" s="7"/>
      <c r="N22" s="7" t="s">
        <v>20</v>
      </c>
      <c r="O22" s="6">
        <v>44011.17</v>
      </c>
      <c r="P22" s="9"/>
      <c r="Q22" s="69">
        <v>42335.23</v>
      </c>
    </row>
    <row r="23" spans="1:17" ht="9.75">
      <c r="A23" s="63" t="s">
        <v>71</v>
      </c>
      <c r="B23" s="7"/>
      <c r="D23" s="7"/>
      <c r="F23" s="6">
        <v>136340.29</v>
      </c>
      <c r="G23" s="6"/>
      <c r="H23" s="6"/>
      <c r="I23" s="6"/>
      <c r="J23" s="6"/>
      <c r="K23" s="6"/>
      <c r="L23" s="6">
        <v>21524.97</v>
      </c>
      <c r="M23" s="7"/>
      <c r="N23" s="7" t="s">
        <v>22</v>
      </c>
      <c r="O23" s="6">
        <v>9.8</v>
      </c>
      <c r="P23" s="9"/>
      <c r="Q23" s="69">
        <v>0</v>
      </c>
    </row>
    <row r="24" spans="1:17" ht="9.75">
      <c r="A24" s="63"/>
      <c r="B24" s="7"/>
      <c r="D24" s="7"/>
      <c r="F24" s="89">
        <f>SUM(F22:F23)</f>
        <v>463431.89</v>
      </c>
      <c r="H24" s="6"/>
      <c r="I24" s="6"/>
      <c r="J24" s="6"/>
      <c r="K24" s="6"/>
      <c r="L24" s="89">
        <f>SUM(L21:L23)</f>
        <v>622350.86</v>
      </c>
      <c r="M24" s="7"/>
      <c r="N24" s="7" t="s">
        <v>23</v>
      </c>
      <c r="O24" s="36">
        <v>747455.63</v>
      </c>
      <c r="P24" s="36"/>
      <c r="Q24" s="73">
        <v>895845.22</v>
      </c>
    </row>
    <row r="25" spans="1:17" ht="9.75">
      <c r="A25" s="63" t="s">
        <v>21</v>
      </c>
      <c r="B25" s="7"/>
      <c r="D25" s="7"/>
      <c r="F25" s="7"/>
      <c r="G25" s="6"/>
      <c r="H25" s="6"/>
      <c r="I25" s="6"/>
      <c r="J25" s="6"/>
      <c r="K25" s="6"/>
      <c r="L25" s="7"/>
      <c r="M25" s="7"/>
      <c r="N25" s="7" t="s">
        <v>72</v>
      </c>
      <c r="O25" s="6">
        <f>SUM(O20:O24)</f>
        <v>879033.6699999999</v>
      </c>
      <c r="P25" s="9"/>
      <c r="Q25" s="69">
        <f>SUM(Q20:Q24)</f>
        <v>1108402.22</v>
      </c>
    </row>
    <row r="26" spans="1:19" ht="9.75">
      <c r="A26" s="63" t="s">
        <v>77</v>
      </c>
      <c r="B26" s="7"/>
      <c r="D26" s="7"/>
      <c r="F26" s="6">
        <v>2855.44</v>
      </c>
      <c r="G26" s="6"/>
      <c r="H26" s="6"/>
      <c r="I26" s="6"/>
      <c r="J26" s="6"/>
      <c r="K26" s="6"/>
      <c r="L26" s="6">
        <v>369.86</v>
      </c>
      <c r="M26" s="7"/>
      <c r="N26" s="7"/>
      <c r="O26" s="7"/>
      <c r="Q26" s="64"/>
      <c r="S26" s="5"/>
    </row>
    <row r="27" spans="1:17" ht="9.75">
      <c r="A27" s="63" t="s">
        <v>78</v>
      </c>
      <c r="B27" s="7"/>
      <c r="D27" s="7"/>
      <c r="F27" s="6">
        <v>746607.51</v>
      </c>
      <c r="G27" s="6"/>
      <c r="H27" s="6"/>
      <c r="I27" s="6"/>
      <c r="J27" s="6"/>
      <c r="K27" s="6"/>
      <c r="L27" s="6">
        <v>985527.98</v>
      </c>
      <c r="M27" s="7"/>
      <c r="N27" s="7"/>
      <c r="O27" s="7"/>
      <c r="Q27" s="64"/>
    </row>
    <row r="28" spans="1:17" ht="10.5" thickBot="1">
      <c r="A28" s="63"/>
      <c r="B28" s="7"/>
      <c r="D28" s="7"/>
      <c r="F28" s="88">
        <f>SUM(F26:F27)</f>
        <v>749462.95</v>
      </c>
      <c r="G28" s="6"/>
      <c r="H28" s="6"/>
      <c r="I28" s="6"/>
      <c r="J28" s="6"/>
      <c r="K28" s="6"/>
      <c r="L28" s="88">
        <f>SUM(L26:L27)</f>
        <v>985897.84</v>
      </c>
      <c r="M28" s="7"/>
      <c r="N28" s="7"/>
      <c r="O28" s="7"/>
      <c r="Q28" s="64"/>
    </row>
    <row r="29" spans="1:17" ht="12" thickTop="1">
      <c r="A29" s="63" t="s">
        <v>24</v>
      </c>
      <c r="B29" s="7"/>
      <c r="D29" s="7"/>
      <c r="F29" s="6"/>
      <c r="G29" s="10"/>
      <c r="H29" s="6"/>
      <c r="I29" s="6"/>
      <c r="J29" s="6"/>
      <c r="K29" s="6"/>
      <c r="L29" s="10"/>
      <c r="M29" s="7"/>
      <c r="N29" s="7"/>
      <c r="O29" s="6"/>
      <c r="P29" s="9"/>
      <c r="Q29" s="69"/>
    </row>
    <row r="30" spans="1:17" ht="9.75">
      <c r="A30" s="63" t="s">
        <v>25</v>
      </c>
      <c r="B30" s="7"/>
      <c r="D30" s="7"/>
      <c r="F30" s="6"/>
      <c r="G30" s="6"/>
      <c r="H30" s="6"/>
      <c r="I30" s="6"/>
      <c r="J30" s="6"/>
      <c r="K30" s="6"/>
      <c r="L30" s="7"/>
      <c r="M30" s="7"/>
      <c r="N30" s="7" t="s">
        <v>95</v>
      </c>
      <c r="O30" s="6"/>
      <c r="P30" s="9"/>
      <c r="Q30" s="69"/>
    </row>
    <row r="31" spans="1:17" ht="9.75">
      <c r="A31" s="63" t="s">
        <v>134</v>
      </c>
      <c r="B31" s="7"/>
      <c r="D31" s="7"/>
      <c r="F31" s="6">
        <v>0</v>
      </c>
      <c r="G31" s="6"/>
      <c r="H31" s="6"/>
      <c r="I31" s="6"/>
      <c r="J31" s="6"/>
      <c r="K31" s="6"/>
      <c r="L31" s="6">
        <v>54.4</v>
      </c>
      <c r="M31" s="7"/>
      <c r="N31" s="7"/>
      <c r="O31" s="6"/>
      <c r="P31" s="9"/>
      <c r="Q31" s="69"/>
    </row>
    <row r="32" spans="1:17" ht="9.75">
      <c r="A32" s="63" t="s">
        <v>92</v>
      </c>
      <c r="B32" s="7"/>
      <c r="D32" s="7"/>
      <c r="F32" s="54">
        <v>709574.84</v>
      </c>
      <c r="G32" s="6"/>
      <c r="H32" s="6"/>
      <c r="I32" s="6"/>
      <c r="J32" s="6"/>
      <c r="K32" s="6"/>
      <c r="L32" s="54">
        <v>235511.74</v>
      </c>
      <c r="M32" s="7"/>
      <c r="N32" s="7" t="s">
        <v>96</v>
      </c>
      <c r="O32" s="6">
        <v>82617.81</v>
      </c>
      <c r="P32" s="9"/>
      <c r="Q32" s="69">
        <v>0</v>
      </c>
    </row>
    <row r="33" spans="1:17" ht="10.5">
      <c r="A33" s="63"/>
      <c r="B33" s="7"/>
      <c r="D33" s="7"/>
      <c r="F33" s="6">
        <f>SUM(F31:F32)</f>
        <v>709574.84</v>
      </c>
      <c r="G33" s="6"/>
      <c r="H33" s="47"/>
      <c r="I33" s="47"/>
      <c r="J33" s="47"/>
      <c r="K33" s="47"/>
      <c r="L33" s="6">
        <f>SUM(L31:L32)</f>
        <v>235566.13999999998</v>
      </c>
      <c r="M33" s="7"/>
      <c r="N33" s="7"/>
      <c r="O33" s="6"/>
      <c r="P33" s="9"/>
      <c r="Q33" s="69"/>
    </row>
    <row r="34" spans="1:17" s="46" customFormat="1" ht="10.5" thickBot="1">
      <c r="A34" s="74" t="s">
        <v>26</v>
      </c>
      <c r="B34" s="75"/>
      <c r="C34" s="75"/>
      <c r="D34" s="75"/>
      <c r="E34" s="75"/>
      <c r="F34" s="90">
        <f>F9+F14+F18+F24+F28+F33</f>
        <v>2030262.6099999999</v>
      </c>
      <c r="G34" s="47"/>
      <c r="H34" s="47"/>
      <c r="I34" s="47"/>
      <c r="J34" s="47"/>
      <c r="K34" s="47"/>
      <c r="L34" s="90">
        <f>L33+L28+L24+L19+L9</f>
        <v>1901713.4799999997</v>
      </c>
      <c r="M34" s="75"/>
      <c r="N34" s="75" t="s">
        <v>84</v>
      </c>
      <c r="O34" s="90">
        <f>O32+O25+O16</f>
        <v>2030262.6099999999</v>
      </c>
      <c r="P34" s="47"/>
      <c r="Q34" s="92">
        <f>Q25+Q16</f>
        <v>1901713.48</v>
      </c>
    </row>
    <row r="35" spans="1:17" ht="12" thickTop="1">
      <c r="A35" s="63"/>
      <c r="B35" s="6"/>
      <c r="C35" s="6"/>
      <c r="D35" s="6"/>
      <c r="E35" s="6"/>
      <c r="F35" s="13"/>
      <c r="G35" s="13"/>
      <c r="H35" s="14"/>
      <c r="I35" s="14"/>
      <c r="J35" s="14"/>
      <c r="K35" s="14"/>
      <c r="L35" s="7"/>
      <c r="M35" s="7"/>
      <c r="N35" s="7"/>
      <c r="O35" s="15"/>
      <c r="P35" s="15"/>
      <c r="Q35" s="77"/>
    </row>
    <row r="36" spans="1:17" ht="12.75" customHeight="1">
      <c r="A36" s="152" t="s">
        <v>119</v>
      </c>
      <c r="B36" s="141"/>
      <c r="C36" s="141"/>
      <c r="D36" s="141"/>
      <c r="E36" s="141"/>
      <c r="F36" s="141"/>
      <c r="G36" s="141"/>
      <c r="H36" s="141"/>
      <c r="I36" s="141"/>
      <c r="J36" s="141"/>
      <c r="K36" s="141"/>
      <c r="L36" s="153"/>
      <c r="M36" s="170" t="s">
        <v>27</v>
      </c>
      <c r="N36" s="141"/>
      <c r="O36" s="141"/>
      <c r="P36" s="141"/>
      <c r="Q36" s="142"/>
    </row>
    <row r="37" spans="1:17" ht="12" customHeight="1">
      <c r="A37" s="154"/>
      <c r="B37" s="143"/>
      <c r="C37" s="143"/>
      <c r="D37" s="143"/>
      <c r="E37" s="143"/>
      <c r="F37" s="143"/>
      <c r="G37" s="143"/>
      <c r="H37" s="143"/>
      <c r="I37" s="143"/>
      <c r="J37" s="143"/>
      <c r="K37" s="143"/>
      <c r="L37" s="155"/>
      <c r="M37" s="171"/>
      <c r="N37" s="143"/>
      <c r="O37" s="143"/>
      <c r="P37" s="143"/>
      <c r="Q37" s="144"/>
    </row>
    <row r="38" spans="1:17" s="8" customFormat="1" ht="22.5" customHeight="1">
      <c r="A38" s="78"/>
      <c r="B38" s="149" t="s">
        <v>110</v>
      </c>
      <c r="C38" s="149"/>
      <c r="D38" s="149"/>
      <c r="E38" s="149"/>
      <c r="F38" s="149"/>
      <c r="G38" s="12"/>
      <c r="H38" s="149" t="s">
        <v>111</v>
      </c>
      <c r="I38" s="149"/>
      <c r="J38" s="149"/>
      <c r="K38" s="149"/>
      <c r="L38" s="149"/>
      <c r="M38" s="16"/>
      <c r="N38" s="16"/>
      <c r="O38" s="56" t="s">
        <v>110</v>
      </c>
      <c r="P38" s="56"/>
      <c r="Q38" s="79" t="s">
        <v>112</v>
      </c>
    </row>
    <row r="39" spans="1:17" ht="11.25">
      <c r="A39" s="63" t="s">
        <v>125</v>
      </c>
      <c r="B39" s="7"/>
      <c r="D39" s="7"/>
      <c r="F39" s="6">
        <v>959793.19</v>
      </c>
      <c r="G39" s="6"/>
      <c r="H39" s="6"/>
      <c r="I39" s="6"/>
      <c r="J39" s="6"/>
      <c r="K39" s="6"/>
      <c r="L39" s="6">
        <v>382852.56</v>
      </c>
      <c r="M39" s="7"/>
      <c r="N39" s="7" t="s">
        <v>73</v>
      </c>
      <c r="O39" s="10">
        <f>F57</f>
        <v>257397.57999999993</v>
      </c>
      <c r="P39" s="9"/>
      <c r="Q39" s="69">
        <f>L57</f>
        <v>26384.529999999948</v>
      </c>
    </row>
    <row r="40" spans="1:17" ht="11.25">
      <c r="A40" s="63" t="s">
        <v>126</v>
      </c>
      <c r="B40" s="7"/>
      <c r="D40" s="7"/>
      <c r="F40" s="54">
        <v>1143078.76</v>
      </c>
      <c r="G40" s="6"/>
      <c r="H40" s="6"/>
      <c r="I40" s="6"/>
      <c r="J40" s="6"/>
      <c r="K40" s="6"/>
      <c r="L40" s="54">
        <v>-539938.8</v>
      </c>
      <c r="M40" s="7"/>
      <c r="N40" s="7" t="s">
        <v>74</v>
      </c>
      <c r="O40" s="10">
        <f>Q41</f>
        <v>-254401.34000000005</v>
      </c>
      <c r="P40" s="36"/>
      <c r="Q40" s="73">
        <v>-280785.87</v>
      </c>
    </row>
    <row r="41" spans="1:17" ht="11.25">
      <c r="A41" s="63" t="s">
        <v>127</v>
      </c>
      <c r="B41" s="7"/>
      <c r="D41" s="7"/>
      <c r="F41" s="6">
        <f>F39-F40</f>
        <v>-183285.57000000007</v>
      </c>
      <c r="G41" s="6"/>
      <c r="H41" s="6"/>
      <c r="I41" s="6"/>
      <c r="J41" s="6"/>
      <c r="K41" s="6"/>
      <c r="L41" s="6">
        <f>SUM(L39:L40)</f>
        <v>-157086.24000000005</v>
      </c>
      <c r="M41" s="7"/>
      <c r="N41" s="15" t="s">
        <v>115</v>
      </c>
      <c r="O41" s="10">
        <f>SUM(O39:O40)</f>
        <v>2996.2399999998743</v>
      </c>
      <c r="P41" s="9"/>
      <c r="Q41" s="70">
        <f>SUM(Q39:Q40)</f>
        <v>-254401.34000000005</v>
      </c>
    </row>
    <row r="42" spans="1:17" ht="11.25">
      <c r="A42" s="63" t="s">
        <v>129</v>
      </c>
      <c r="B42" s="7"/>
      <c r="D42" s="7"/>
      <c r="F42" s="54">
        <v>473530.15</v>
      </c>
      <c r="G42" s="6"/>
      <c r="H42" s="6"/>
      <c r="I42" s="6"/>
      <c r="J42" s="6"/>
      <c r="K42" s="6"/>
      <c r="L42" s="54">
        <v>236550.46</v>
      </c>
      <c r="M42" s="7"/>
      <c r="N42" s="75" t="s">
        <v>116</v>
      </c>
      <c r="O42" s="14"/>
      <c r="Q42" s="64"/>
    </row>
    <row r="43" spans="1:17" ht="11.25">
      <c r="A43" s="63" t="s">
        <v>130</v>
      </c>
      <c r="B43" s="7"/>
      <c r="D43" s="7"/>
      <c r="F43" s="6">
        <f>F41+F42</f>
        <v>290244.57999999996</v>
      </c>
      <c r="G43" s="6"/>
      <c r="H43" s="6"/>
      <c r="I43" s="6"/>
      <c r="J43" s="6"/>
      <c r="K43" s="6"/>
      <c r="L43" s="6">
        <f>SUM(L41:L42)</f>
        <v>79464.21999999994</v>
      </c>
      <c r="M43" s="7"/>
      <c r="N43" s="7" t="s">
        <v>117</v>
      </c>
      <c r="O43" s="10">
        <v>2996.24</v>
      </c>
      <c r="Q43" s="70"/>
    </row>
    <row r="44" spans="1:17" ht="9.75">
      <c r="A44" s="63" t="s">
        <v>88</v>
      </c>
      <c r="B44" s="7"/>
      <c r="D44" s="6">
        <v>35352.95</v>
      </c>
      <c r="F44" s="54">
        <v>-35352.95</v>
      </c>
      <c r="G44" s="36"/>
      <c r="H44" s="36"/>
      <c r="I44" s="36"/>
      <c r="J44" s="6">
        <v>40640.56</v>
      </c>
      <c r="K44" s="6"/>
      <c r="L44" s="54">
        <f>-J44</f>
        <v>-40640.56</v>
      </c>
      <c r="M44" s="7"/>
      <c r="N44" s="7"/>
      <c r="O44" s="7"/>
      <c r="Q44" s="64"/>
    </row>
    <row r="45" spans="1:17" ht="9.75">
      <c r="A45" s="63" t="s">
        <v>128</v>
      </c>
      <c r="B45" s="7"/>
      <c r="D45" s="6"/>
      <c r="F45" s="6">
        <f>SUM(F43:F44)</f>
        <v>254891.62999999995</v>
      </c>
      <c r="G45" s="6"/>
      <c r="H45" s="6"/>
      <c r="I45" s="6"/>
      <c r="J45" s="6"/>
      <c r="K45" s="6"/>
      <c r="L45" s="6">
        <f>L43+L44</f>
        <v>38823.659999999945</v>
      </c>
      <c r="M45" s="7"/>
      <c r="N45" s="7"/>
      <c r="O45" s="7"/>
      <c r="Q45" s="64"/>
    </row>
    <row r="46" spans="1:17" ht="9.75">
      <c r="A46" s="63" t="s">
        <v>89</v>
      </c>
      <c r="B46" s="7"/>
      <c r="D46" s="6">
        <v>447.36</v>
      </c>
      <c r="F46" s="6">
        <f>+D46</f>
        <v>447.36</v>
      </c>
      <c r="G46" s="6"/>
      <c r="H46" s="6"/>
      <c r="I46" s="6"/>
      <c r="J46" s="6">
        <v>1457.05</v>
      </c>
      <c r="K46" s="6"/>
      <c r="L46" s="6"/>
      <c r="M46" s="7"/>
      <c r="N46" s="7"/>
      <c r="O46" s="7"/>
      <c r="Q46" s="73"/>
    </row>
    <row r="47" spans="1:17" ht="9.75">
      <c r="A47" s="63" t="s">
        <v>131</v>
      </c>
      <c r="B47" s="7"/>
      <c r="D47" s="6"/>
      <c r="F47" s="6">
        <v>0</v>
      </c>
      <c r="G47" s="6"/>
      <c r="H47" s="6"/>
      <c r="I47" s="6"/>
      <c r="J47" s="6">
        <v>6221.57</v>
      </c>
      <c r="K47" s="6"/>
      <c r="L47" s="7"/>
      <c r="M47" s="7"/>
      <c r="N47" s="7"/>
      <c r="O47" s="7"/>
      <c r="Q47" s="80"/>
    </row>
    <row r="48" spans="1:17" ht="9.75">
      <c r="A48" s="63" t="s">
        <v>132</v>
      </c>
      <c r="B48" s="7"/>
      <c r="D48" s="6"/>
      <c r="F48" s="6">
        <v>0</v>
      </c>
      <c r="G48" s="6"/>
      <c r="H48" s="6"/>
      <c r="I48" s="6"/>
      <c r="J48" s="6"/>
      <c r="K48" s="6"/>
      <c r="L48" s="6">
        <f>J46-J47</f>
        <v>-4764.5199999999995</v>
      </c>
      <c r="M48" s="7"/>
      <c r="N48" s="7"/>
      <c r="O48" s="7"/>
      <c r="Q48" s="80"/>
    </row>
    <row r="49" spans="1:17" ht="9.75">
      <c r="A49" s="63" t="s">
        <v>120</v>
      </c>
      <c r="B49" s="7"/>
      <c r="D49" s="6"/>
      <c r="F49" s="89">
        <f>F45+F46-F47</f>
        <v>255338.98999999993</v>
      </c>
      <c r="G49" s="6"/>
      <c r="H49" s="6"/>
      <c r="I49" s="6"/>
      <c r="J49" s="6"/>
      <c r="K49" s="6"/>
      <c r="L49" s="89">
        <f>L45+L48</f>
        <v>34059.13999999995</v>
      </c>
      <c r="M49" s="7"/>
      <c r="N49" s="7"/>
      <c r="O49" s="7"/>
      <c r="Q49" s="64"/>
    </row>
    <row r="50" spans="1:17" ht="9.75">
      <c r="A50" s="63" t="s">
        <v>90</v>
      </c>
      <c r="B50" s="7"/>
      <c r="D50" s="6"/>
      <c r="F50" s="6">
        <v>0</v>
      </c>
      <c r="G50" s="6"/>
      <c r="H50" s="6"/>
      <c r="I50" s="6"/>
      <c r="J50" s="6">
        <v>293</v>
      </c>
      <c r="K50" s="6"/>
      <c r="L50" s="6"/>
      <c r="M50" s="7"/>
      <c r="N50" s="7"/>
      <c r="O50" s="7"/>
      <c r="Q50" s="64"/>
    </row>
    <row r="51" spans="1:17" ht="9.75">
      <c r="A51" s="63" t="s">
        <v>98</v>
      </c>
      <c r="B51" s="7"/>
      <c r="D51" s="6"/>
      <c r="F51" s="6">
        <v>0</v>
      </c>
      <c r="G51" s="6"/>
      <c r="H51" s="6"/>
      <c r="I51" s="6"/>
      <c r="J51" s="36">
        <v>10512.15</v>
      </c>
      <c r="K51" s="6"/>
      <c r="L51" s="6"/>
      <c r="M51" s="7"/>
      <c r="N51" s="6"/>
      <c r="O51" s="7"/>
      <c r="Q51" s="64"/>
    </row>
    <row r="52" spans="1:17" ht="10.5" customHeight="1">
      <c r="A52" s="63"/>
      <c r="B52" s="7"/>
      <c r="D52" s="6"/>
      <c r="F52" s="6"/>
      <c r="G52" s="6"/>
      <c r="H52" s="6"/>
      <c r="I52" s="6"/>
      <c r="J52" s="6">
        <f>SUM(J50:J51)</f>
        <v>10805.15</v>
      </c>
      <c r="K52" s="6"/>
      <c r="L52" s="6"/>
      <c r="M52" s="7"/>
      <c r="N52" s="6"/>
      <c r="O52" s="7"/>
      <c r="Q52" s="64"/>
    </row>
    <row r="53" spans="1:17" ht="9.75">
      <c r="A53" s="63" t="s">
        <v>91</v>
      </c>
      <c r="B53" s="7"/>
      <c r="D53" s="6">
        <v>2058.59</v>
      </c>
      <c r="F53" s="6">
        <f>D53</f>
        <v>2058.59</v>
      </c>
      <c r="G53" s="6"/>
      <c r="H53" s="6"/>
      <c r="I53" s="6"/>
      <c r="J53" s="6">
        <v>3130.54</v>
      </c>
      <c r="K53" s="6"/>
      <c r="L53" s="36">
        <f>J53-J52</f>
        <v>-7674.61</v>
      </c>
      <c r="M53" s="7"/>
      <c r="N53" s="7"/>
      <c r="O53" s="7"/>
      <c r="Q53" s="64"/>
    </row>
    <row r="54" spans="1:17" ht="9.75">
      <c r="A54" s="63" t="s">
        <v>121</v>
      </c>
      <c r="B54" s="7"/>
      <c r="D54" s="6"/>
      <c r="F54" s="6">
        <f>F49+F53</f>
        <v>257397.57999999993</v>
      </c>
      <c r="G54" s="6"/>
      <c r="H54" s="6"/>
      <c r="I54" s="6"/>
      <c r="J54" s="6"/>
      <c r="K54" s="6"/>
      <c r="L54" s="36">
        <f>L49+L53</f>
        <v>26384.529999999948</v>
      </c>
      <c r="M54" s="7"/>
      <c r="N54" s="7"/>
      <c r="O54" s="7"/>
      <c r="Q54" s="64"/>
    </row>
    <row r="55" spans="1:17" ht="9.75">
      <c r="A55" s="63" t="s">
        <v>122</v>
      </c>
      <c r="B55" s="7"/>
      <c r="D55" s="6">
        <v>11570.56</v>
      </c>
      <c r="F55" s="6"/>
      <c r="G55" s="6"/>
      <c r="H55" s="6"/>
      <c r="I55" s="6"/>
      <c r="J55" s="6">
        <v>7541.07</v>
      </c>
      <c r="K55" s="6"/>
      <c r="L55" s="6"/>
      <c r="M55" s="7"/>
      <c r="N55" s="7"/>
      <c r="O55" s="7"/>
      <c r="Q55" s="64"/>
    </row>
    <row r="56" spans="1:17" ht="9.75">
      <c r="A56" s="63" t="s">
        <v>123</v>
      </c>
      <c r="B56" s="7"/>
      <c r="D56" s="6">
        <v>11570.56</v>
      </c>
      <c r="F56" s="6"/>
      <c r="G56" s="6"/>
      <c r="H56" s="6"/>
      <c r="I56" s="6"/>
      <c r="J56" s="6">
        <v>7541.07</v>
      </c>
      <c r="K56" s="6"/>
      <c r="L56" s="6"/>
      <c r="M56" s="7"/>
      <c r="N56" s="7"/>
      <c r="O56" s="7"/>
      <c r="Q56" s="64"/>
    </row>
    <row r="57" spans="1:17" ht="12">
      <c r="A57" s="63" t="s">
        <v>124</v>
      </c>
      <c r="B57" s="7"/>
      <c r="D57" s="6"/>
      <c r="F57" s="76">
        <f>F54</f>
        <v>257397.57999999993</v>
      </c>
      <c r="G57" s="10"/>
      <c r="H57" s="6"/>
      <c r="I57" s="6"/>
      <c r="J57" s="6"/>
      <c r="K57" s="6"/>
      <c r="L57" s="76">
        <f>L54</f>
        <v>26384.529999999948</v>
      </c>
      <c r="M57" s="7"/>
      <c r="N57" s="7"/>
      <c r="O57" s="7"/>
      <c r="Q57" s="64"/>
    </row>
    <row r="58" spans="1:17" ht="11.25">
      <c r="A58" s="63"/>
      <c r="B58" s="6"/>
      <c r="C58" s="6"/>
      <c r="D58" s="6"/>
      <c r="E58" s="6"/>
      <c r="F58" s="10"/>
      <c r="G58" s="10"/>
      <c r="H58" s="6"/>
      <c r="I58" s="6"/>
      <c r="J58" s="7"/>
      <c r="L58" s="9"/>
      <c r="M58" s="7"/>
      <c r="N58" s="7"/>
      <c r="O58" s="7"/>
      <c r="Q58" s="64"/>
    </row>
    <row r="59" spans="1:17" ht="11.25">
      <c r="A59" s="63"/>
      <c r="B59" s="6"/>
      <c r="C59" s="6"/>
      <c r="D59" s="6"/>
      <c r="E59" s="6"/>
      <c r="F59" s="10"/>
      <c r="G59" s="10"/>
      <c r="H59" s="6"/>
      <c r="I59" s="6"/>
      <c r="J59" s="7"/>
      <c r="L59" s="10"/>
      <c r="M59" s="7"/>
      <c r="N59" s="7"/>
      <c r="O59" s="7"/>
      <c r="Q59" s="64"/>
    </row>
    <row r="60" spans="1:17" ht="11.25">
      <c r="A60" s="81"/>
      <c r="B60" s="54"/>
      <c r="C60" s="54"/>
      <c r="D60" s="54"/>
      <c r="E60" s="54"/>
      <c r="F60" s="58"/>
      <c r="G60" s="58"/>
      <c r="H60" s="54"/>
      <c r="I60" s="54"/>
      <c r="J60" s="57"/>
      <c r="K60" s="57"/>
      <c r="L60" s="58"/>
      <c r="M60" s="57"/>
      <c r="N60" s="57"/>
      <c r="O60" s="57"/>
      <c r="P60" s="57"/>
      <c r="Q60" s="82"/>
    </row>
    <row r="61" spans="1:17" ht="9.75">
      <c r="A61" s="63"/>
      <c r="B61" s="7"/>
      <c r="D61" s="7"/>
      <c r="F61" s="6"/>
      <c r="G61" s="6"/>
      <c r="H61" s="6"/>
      <c r="I61" s="6"/>
      <c r="J61" s="7"/>
      <c r="L61" s="6"/>
      <c r="M61" s="7"/>
      <c r="N61" s="7"/>
      <c r="O61" s="7"/>
      <c r="Q61" s="64"/>
    </row>
    <row r="62" spans="1:17" s="51" customFormat="1" ht="9.75">
      <c r="A62" s="83"/>
      <c r="B62" s="52"/>
      <c r="C62" s="52"/>
      <c r="D62" s="52"/>
      <c r="E62" s="52" t="s">
        <v>87</v>
      </c>
      <c r="F62" s="53"/>
      <c r="G62" s="53"/>
      <c r="H62" s="52"/>
      <c r="I62" s="53"/>
      <c r="J62" s="53"/>
      <c r="K62" s="52"/>
      <c r="L62" s="52"/>
      <c r="M62" s="52"/>
      <c r="N62" s="52"/>
      <c r="O62" s="52"/>
      <c r="P62" s="52"/>
      <c r="Q62" s="84"/>
    </row>
    <row r="63" spans="1:17" ht="9.75">
      <c r="A63" s="63"/>
      <c r="B63" s="7"/>
      <c r="D63" s="7"/>
      <c r="F63" s="7"/>
      <c r="H63" s="7"/>
      <c r="J63" s="7"/>
      <c r="L63" s="7"/>
      <c r="M63" s="7"/>
      <c r="N63" s="7"/>
      <c r="O63" s="7"/>
      <c r="Q63" s="64"/>
    </row>
    <row r="64" spans="1:17" ht="9.75">
      <c r="A64" s="85" t="s">
        <v>79</v>
      </c>
      <c r="B64" s="7"/>
      <c r="D64" s="7"/>
      <c r="F64" s="151" t="s">
        <v>80</v>
      </c>
      <c r="G64" s="151"/>
      <c r="H64" s="151"/>
      <c r="J64" s="7"/>
      <c r="L64" s="7"/>
      <c r="M64" s="7"/>
      <c r="N64" s="86" t="s">
        <v>75</v>
      </c>
      <c r="O64" s="7"/>
      <c r="Q64" s="64"/>
    </row>
    <row r="65" spans="1:17" ht="9.75">
      <c r="A65" s="63"/>
      <c r="B65" s="7"/>
      <c r="D65" s="7"/>
      <c r="F65" s="7"/>
      <c r="H65" s="7"/>
      <c r="J65" s="7"/>
      <c r="L65" s="7"/>
      <c r="M65" s="7"/>
      <c r="N65" s="7"/>
      <c r="O65" s="7"/>
      <c r="Q65" s="64"/>
    </row>
    <row r="66" spans="1:17" ht="9.75">
      <c r="A66" s="63"/>
      <c r="B66" s="7"/>
      <c r="D66" s="7"/>
      <c r="F66" s="7"/>
      <c r="H66" s="7"/>
      <c r="J66" s="7"/>
      <c r="L66" s="7"/>
      <c r="M66" s="7"/>
      <c r="N66" s="7"/>
      <c r="O66" s="7"/>
      <c r="Q66" s="64"/>
    </row>
    <row r="67" spans="1:17" ht="9.75">
      <c r="A67" s="85"/>
      <c r="B67" s="7"/>
      <c r="D67" s="7"/>
      <c r="F67" s="7"/>
      <c r="H67" s="7"/>
      <c r="J67" s="7"/>
      <c r="L67" s="7"/>
      <c r="M67" s="7"/>
      <c r="N67" s="7"/>
      <c r="O67" s="7"/>
      <c r="Q67" s="64"/>
    </row>
    <row r="68" spans="1:17" ht="9.75">
      <c r="A68" s="63"/>
      <c r="B68" s="7"/>
      <c r="D68" s="7"/>
      <c r="F68" s="7"/>
      <c r="H68" s="7"/>
      <c r="J68" s="7"/>
      <c r="L68" s="7"/>
      <c r="M68" s="7"/>
      <c r="N68" s="7"/>
      <c r="O68" s="7"/>
      <c r="Q68" s="64"/>
    </row>
    <row r="69" spans="1:17" ht="9.75">
      <c r="A69" s="85" t="s">
        <v>118</v>
      </c>
      <c r="B69" s="7"/>
      <c r="D69" s="7"/>
      <c r="F69" s="151" t="s">
        <v>81</v>
      </c>
      <c r="G69" s="151"/>
      <c r="H69" s="151"/>
      <c r="I69" s="151"/>
      <c r="J69" s="7"/>
      <c r="L69" s="7"/>
      <c r="M69" s="7"/>
      <c r="N69" s="18" t="s">
        <v>85</v>
      </c>
      <c r="O69" s="7"/>
      <c r="Q69" s="64"/>
    </row>
    <row r="70" spans="1:17" ht="9.75">
      <c r="A70" s="87"/>
      <c r="B70" s="57"/>
      <c r="C70" s="57"/>
      <c r="D70" s="57"/>
      <c r="E70" s="57"/>
      <c r="F70" s="145" t="s">
        <v>82</v>
      </c>
      <c r="G70" s="145"/>
      <c r="H70" s="145"/>
      <c r="I70" s="145"/>
      <c r="J70" s="57"/>
      <c r="K70" s="57"/>
      <c r="L70" s="57"/>
      <c r="M70" s="57"/>
      <c r="N70" s="17" t="s">
        <v>28</v>
      </c>
      <c r="O70" s="57"/>
      <c r="P70" s="57"/>
      <c r="Q70" s="82"/>
    </row>
  </sheetData>
  <sheetProtection/>
  <mergeCells count="9">
    <mergeCell ref="F64:H64"/>
    <mergeCell ref="F69:I69"/>
    <mergeCell ref="F70:I70"/>
    <mergeCell ref="B4:F4"/>
    <mergeCell ref="H4:L4"/>
    <mergeCell ref="A36:L37"/>
    <mergeCell ref="M36:Q37"/>
    <mergeCell ref="B38:F38"/>
    <mergeCell ref="H38:L3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ws8</cp:lastModifiedBy>
  <cp:lastPrinted>2014-06-03T11:03:26Z</cp:lastPrinted>
  <dcterms:created xsi:type="dcterms:W3CDTF">1997-01-24T12:53:32Z</dcterms:created>
  <dcterms:modified xsi:type="dcterms:W3CDTF">2014-06-03T11:03:31Z</dcterms:modified>
  <cp:category/>
  <cp:version/>
  <cp:contentType/>
  <cp:contentStatus/>
</cp:coreProperties>
</file>